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235" windowHeight="10290"/>
  </bookViews>
  <sheets>
    <sheet name="Ship Values" sheetId="6" r:id="rId1"/>
    <sheet name="Example" sheetId="1" r:id="rId2"/>
    <sheet name="Master" sheetId="5" r:id="rId3"/>
    <sheet name="2 Dice" sheetId="4" r:id="rId4"/>
    <sheet name="Types" sheetId="2" r:id="rId5"/>
    <sheet name="Odds Tables" sheetId="3" r:id="rId6"/>
  </sheets>
  <definedNames>
    <definedName name="Battle2Weapons">'2 Dice'!$R$35:$S$58</definedName>
    <definedName name="DICEARRAY">'2 Dice'!$A$22:$C$32</definedName>
    <definedName name="Ship_Types">'Ship Values'!$G$9:$K$20</definedName>
    <definedName name="ShipType_Dropdown">'Ship Values'!$G$9:$G$20</definedName>
  </definedNames>
  <calcPr calcId="125725"/>
</workbook>
</file>

<file path=xl/calcChain.xml><?xml version="1.0" encoding="utf-8"?>
<calcChain xmlns="http://schemas.openxmlformats.org/spreadsheetml/2006/main">
  <c r="D84" i="1"/>
  <c r="D83"/>
  <c r="D82"/>
  <c r="O69"/>
  <c r="J71"/>
  <c r="K71"/>
  <c r="K80" s="1"/>
  <c r="L71"/>
  <c r="L80" s="1"/>
  <c r="M71"/>
  <c r="M80" s="1"/>
  <c r="J72"/>
  <c r="J79" s="1"/>
  <c r="K72"/>
  <c r="L72"/>
  <c r="M72"/>
  <c r="J73"/>
  <c r="K73"/>
  <c r="L73"/>
  <c r="M73"/>
  <c r="J74"/>
  <c r="K74"/>
  <c r="L74"/>
  <c r="M74"/>
  <c r="J75"/>
  <c r="K75"/>
  <c r="L75"/>
  <c r="M75"/>
  <c r="J76"/>
  <c r="K76"/>
  <c r="L76"/>
  <c r="M76"/>
  <c r="J77"/>
  <c r="K77"/>
  <c r="K79" s="1"/>
  <c r="L77"/>
  <c r="M77"/>
  <c r="J78"/>
  <c r="K78"/>
  <c r="L78"/>
  <c r="M78"/>
  <c r="L79"/>
  <c r="M79"/>
  <c r="J80"/>
  <c r="K81"/>
  <c r="L81"/>
  <c r="M81"/>
  <c r="D71"/>
  <c r="E71"/>
  <c r="F71"/>
  <c r="G71"/>
  <c r="H71"/>
  <c r="I71"/>
  <c r="D72"/>
  <c r="E72"/>
  <c r="F72"/>
  <c r="G72"/>
  <c r="H72"/>
  <c r="I72"/>
  <c r="D73"/>
  <c r="E73"/>
  <c r="F73"/>
  <c r="G73"/>
  <c r="H73"/>
  <c r="I73"/>
  <c r="D74"/>
  <c r="E74"/>
  <c r="F74"/>
  <c r="G74"/>
  <c r="H74"/>
  <c r="I74"/>
  <c r="D75"/>
  <c r="E75"/>
  <c r="F75"/>
  <c r="G75"/>
  <c r="H75"/>
  <c r="I75"/>
  <c r="D76"/>
  <c r="E76"/>
  <c r="F76"/>
  <c r="G76"/>
  <c r="H76"/>
  <c r="I76"/>
  <c r="D77"/>
  <c r="E77"/>
  <c r="F77"/>
  <c r="G77"/>
  <c r="H77"/>
  <c r="I77"/>
  <c r="D78"/>
  <c r="E78"/>
  <c r="F78"/>
  <c r="G78"/>
  <c r="H78"/>
  <c r="I78"/>
  <c r="C72"/>
  <c r="C73"/>
  <c r="C74"/>
  <c r="C75"/>
  <c r="C76"/>
  <c r="C77"/>
  <c r="C78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G60"/>
  <c r="H60"/>
  <c r="I60"/>
  <c r="J60"/>
  <c r="G61"/>
  <c r="H61"/>
  <c r="I61"/>
  <c r="J61"/>
  <c r="G62"/>
  <c r="H62"/>
  <c r="I62"/>
  <c r="J62"/>
  <c r="D55"/>
  <c r="E55"/>
  <c r="F55"/>
  <c r="D56"/>
  <c r="E56"/>
  <c r="F56"/>
  <c r="D57"/>
  <c r="E57"/>
  <c r="F57"/>
  <c r="D58"/>
  <c r="E58"/>
  <c r="F58"/>
  <c r="D59"/>
  <c r="E59"/>
  <c r="F59"/>
  <c r="D60"/>
  <c r="E60"/>
  <c r="F60"/>
  <c r="D61"/>
  <c r="E61"/>
  <c r="F61"/>
  <c r="D62"/>
  <c r="E62"/>
  <c r="F62"/>
  <c r="C58"/>
  <c r="C59"/>
  <c r="C60"/>
  <c r="C61"/>
  <c r="C62"/>
  <c r="D41" i="6"/>
  <c r="E41"/>
  <c r="F41"/>
  <c r="G41"/>
  <c r="H41"/>
  <c r="I41"/>
  <c r="J41"/>
  <c r="K41"/>
  <c r="L41"/>
  <c r="M41"/>
  <c r="N41"/>
  <c r="D42"/>
  <c r="E42"/>
  <c r="F42"/>
  <c r="G42"/>
  <c r="H42"/>
  <c r="I42"/>
  <c r="J42"/>
  <c r="K42"/>
  <c r="L42"/>
  <c r="M42"/>
  <c r="N42"/>
  <c r="E43"/>
  <c r="F43"/>
  <c r="G43"/>
  <c r="H43"/>
  <c r="I43"/>
  <c r="J43"/>
  <c r="K43"/>
  <c r="L43"/>
  <c r="M43"/>
  <c r="N43"/>
  <c r="F44"/>
  <c r="G44"/>
  <c r="H44"/>
  <c r="I44"/>
  <c r="J44"/>
  <c r="K44"/>
  <c r="L44"/>
  <c r="M44"/>
  <c r="N44"/>
  <c r="G45"/>
  <c r="H45"/>
  <c r="I45"/>
  <c r="J45"/>
  <c r="K45"/>
  <c r="L45"/>
  <c r="M45"/>
  <c r="N45"/>
  <c r="H46"/>
  <c r="I46"/>
  <c r="J46"/>
  <c r="K46"/>
  <c r="L46"/>
  <c r="M46"/>
  <c r="N46"/>
  <c r="J47"/>
  <c r="K47"/>
  <c r="L47"/>
  <c r="M47"/>
  <c r="N47"/>
  <c r="J48"/>
  <c r="K48"/>
  <c r="L48"/>
  <c r="M48"/>
  <c r="N48"/>
  <c r="G49"/>
  <c r="K49"/>
  <c r="L49"/>
  <c r="M49"/>
  <c r="N49"/>
  <c r="L50"/>
  <c r="M50"/>
  <c r="N50"/>
  <c r="E51"/>
  <c r="M51"/>
  <c r="N51"/>
  <c r="N52"/>
  <c r="C45"/>
  <c r="G29"/>
  <c r="G46" s="1"/>
  <c r="H30"/>
  <c r="H47" s="1"/>
  <c r="G30"/>
  <c r="G47" s="1"/>
  <c r="F30"/>
  <c r="F47" s="1"/>
  <c r="I31"/>
  <c r="I48" s="1"/>
  <c r="H31"/>
  <c r="H48" s="1"/>
  <c r="G31"/>
  <c r="G48" s="1"/>
  <c r="F31"/>
  <c r="F48" s="1"/>
  <c r="J32"/>
  <c r="J49" s="1"/>
  <c r="I32"/>
  <c r="I49" s="1"/>
  <c r="H32"/>
  <c r="H49" s="1"/>
  <c r="G32"/>
  <c r="F32"/>
  <c r="F49" s="1"/>
  <c r="K33"/>
  <c r="K50" s="1"/>
  <c r="J33"/>
  <c r="J50" s="1"/>
  <c r="I33"/>
  <c r="I50" s="1"/>
  <c r="H33"/>
  <c r="H50" s="1"/>
  <c r="G33"/>
  <c r="G50" s="1"/>
  <c r="F33"/>
  <c r="F50" s="1"/>
  <c r="L34"/>
  <c r="L51" s="1"/>
  <c r="K34"/>
  <c r="K51" s="1"/>
  <c r="J34"/>
  <c r="J51" s="1"/>
  <c r="I34"/>
  <c r="I51" s="1"/>
  <c r="H34"/>
  <c r="H51" s="1"/>
  <c r="G34"/>
  <c r="G51" s="1"/>
  <c r="F34"/>
  <c r="F51" s="1"/>
  <c r="M35"/>
  <c r="M52" s="1"/>
  <c r="L35"/>
  <c r="L52" s="1"/>
  <c r="K35"/>
  <c r="K52" s="1"/>
  <c r="J35"/>
  <c r="J52" s="1"/>
  <c r="I35"/>
  <c r="I52" s="1"/>
  <c r="H35"/>
  <c r="H52" s="1"/>
  <c r="G35"/>
  <c r="G52" s="1"/>
  <c r="F35"/>
  <c r="F52" s="1"/>
  <c r="F29"/>
  <c r="F46" s="1"/>
  <c r="F28"/>
  <c r="F45" s="1"/>
  <c r="E35"/>
  <c r="E52" s="1"/>
  <c r="E34"/>
  <c r="E33"/>
  <c r="E50" s="1"/>
  <c r="E32"/>
  <c r="E49" s="1"/>
  <c r="E31"/>
  <c r="E48" s="1"/>
  <c r="E30"/>
  <c r="E47" s="1"/>
  <c r="E29"/>
  <c r="E46" s="1"/>
  <c r="E28"/>
  <c r="E45" s="1"/>
  <c r="E27"/>
  <c r="E44" s="1"/>
  <c r="D35"/>
  <c r="D52" s="1"/>
  <c r="D34"/>
  <c r="D51" s="1"/>
  <c r="D33"/>
  <c r="D50" s="1"/>
  <c r="D32"/>
  <c r="D49" s="1"/>
  <c r="D31"/>
  <c r="D48" s="1"/>
  <c r="D30"/>
  <c r="D47" s="1"/>
  <c r="D29"/>
  <c r="D46" s="1"/>
  <c r="D28"/>
  <c r="D45" s="1"/>
  <c r="D27"/>
  <c r="D44" s="1"/>
  <c r="D26"/>
  <c r="D43" s="1"/>
  <c r="C35"/>
  <c r="C52" s="1"/>
  <c r="C34"/>
  <c r="C51" s="1"/>
  <c r="C33"/>
  <c r="C50" s="1"/>
  <c r="C32"/>
  <c r="C49" s="1"/>
  <c r="C31"/>
  <c r="C48" s="1"/>
  <c r="C30"/>
  <c r="C47" s="1"/>
  <c r="F42" i="2"/>
  <c r="F43"/>
  <c r="F44"/>
  <c r="F45"/>
  <c r="F46"/>
  <c r="F47"/>
  <c r="F48"/>
  <c r="F49"/>
  <c r="F50"/>
  <c r="F51"/>
  <c r="F52"/>
  <c r="F41"/>
  <c r="B127" i="3"/>
  <c r="B126"/>
  <c r="B125"/>
  <c r="F126"/>
  <c r="G126"/>
  <c r="H126"/>
  <c r="I126"/>
  <c r="J126"/>
  <c r="K126"/>
  <c r="L126"/>
  <c r="M126"/>
  <c r="N126"/>
  <c r="O126"/>
  <c r="F127"/>
  <c r="G127"/>
  <c r="H127"/>
  <c r="I127"/>
  <c r="J127"/>
  <c r="K127"/>
  <c r="L127"/>
  <c r="M127"/>
  <c r="N127"/>
  <c r="O127"/>
  <c r="F128"/>
  <c r="G128"/>
  <c r="H128"/>
  <c r="I128"/>
  <c r="J128"/>
  <c r="K128"/>
  <c r="L128"/>
  <c r="M128"/>
  <c r="N128"/>
  <c r="O128"/>
  <c r="F129"/>
  <c r="G129"/>
  <c r="H129"/>
  <c r="I129"/>
  <c r="J129"/>
  <c r="K129"/>
  <c r="L129"/>
  <c r="M129"/>
  <c r="N129"/>
  <c r="O129"/>
  <c r="F130"/>
  <c r="G130"/>
  <c r="H130"/>
  <c r="I130"/>
  <c r="J130"/>
  <c r="K130"/>
  <c r="L130"/>
  <c r="M130"/>
  <c r="N130"/>
  <c r="O130"/>
  <c r="F131"/>
  <c r="G131"/>
  <c r="H131"/>
  <c r="I131"/>
  <c r="J131"/>
  <c r="K131"/>
  <c r="L131"/>
  <c r="M131"/>
  <c r="N131"/>
  <c r="O131"/>
  <c r="F132"/>
  <c r="G132"/>
  <c r="H132"/>
  <c r="I132"/>
  <c r="J132"/>
  <c r="K132"/>
  <c r="L132"/>
  <c r="M132"/>
  <c r="N132"/>
  <c r="O132"/>
  <c r="G125"/>
  <c r="H125"/>
  <c r="I125"/>
  <c r="J125"/>
  <c r="K125"/>
  <c r="L125"/>
  <c r="M125"/>
  <c r="N125"/>
  <c r="O125"/>
  <c r="F125"/>
  <c r="F100"/>
  <c r="G100"/>
  <c r="H100"/>
  <c r="I100"/>
  <c r="J100"/>
  <c r="K100"/>
  <c r="L100"/>
  <c r="M100"/>
  <c r="F101"/>
  <c r="G101"/>
  <c r="H101"/>
  <c r="I101"/>
  <c r="J101"/>
  <c r="K101"/>
  <c r="L101"/>
  <c r="M101"/>
  <c r="F102"/>
  <c r="G102"/>
  <c r="H102"/>
  <c r="I102"/>
  <c r="J102"/>
  <c r="K102"/>
  <c r="L102"/>
  <c r="M102"/>
  <c r="F103"/>
  <c r="G103"/>
  <c r="H103"/>
  <c r="I103"/>
  <c r="J103"/>
  <c r="K103"/>
  <c r="L103"/>
  <c r="M103"/>
  <c r="F104"/>
  <c r="G104"/>
  <c r="H104"/>
  <c r="I104"/>
  <c r="J104"/>
  <c r="K104"/>
  <c r="L104"/>
  <c r="M104"/>
  <c r="F105"/>
  <c r="G105"/>
  <c r="H105"/>
  <c r="I105"/>
  <c r="J105"/>
  <c r="K105"/>
  <c r="L105"/>
  <c r="M105"/>
  <c r="F106"/>
  <c r="G106"/>
  <c r="H106"/>
  <c r="I106"/>
  <c r="J106"/>
  <c r="K106"/>
  <c r="L106"/>
  <c r="M106"/>
  <c r="F107"/>
  <c r="G107"/>
  <c r="H107"/>
  <c r="I107"/>
  <c r="J107"/>
  <c r="K107"/>
  <c r="L107"/>
  <c r="M107"/>
  <c r="F108"/>
  <c r="G108"/>
  <c r="H108"/>
  <c r="I108"/>
  <c r="J108"/>
  <c r="K108"/>
  <c r="L108"/>
  <c r="M108"/>
  <c r="G99"/>
  <c r="H99"/>
  <c r="I99"/>
  <c r="J99"/>
  <c r="K99"/>
  <c r="L99"/>
  <c r="M99"/>
  <c r="F99"/>
  <c r="B99" s="1"/>
  <c r="F90"/>
  <c r="G90"/>
  <c r="H90"/>
  <c r="I90"/>
  <c r="J90"/>
  <c r="K90"/>
  <c r="L90"/>
  <c r="M90"/>
  <c r="F91"/>
  <c r="G91"/>
  <c r="H91"/>
  <c r="I91"/>
  <c r="J91"/>
  <c r="K91"/>
  <c r="L91"/>
  <c r="M91"/>
  <c r="F92"/>
  <c r="G92"/>
  <c r="H92"/>
  <c r="I92"/>
  <c r="J92"/>
  <c r="K92"/>
  <c r="L92"/>
  <c r="M92"/>
  <c r="F93"/>
  <c r="G93"/>
  <c r="H93"/>
  <c r="I93"/>
  <c r="J93"/>
  <c r="K93"/>
  <c r="L93"/>
  <c r="M93"/>
  <c r="F94"/>
  <c r="G94"/>
  <c r="H94"/>
  <c r="I94"/>
  <c r="J94"/>
  <c r="K94"/>
  <c r="L94"/>
  <c r="M94"/>
  <c r="F95"/>
  <c r="G95"/>
  <c r="H95"/>
  <c r="I95"/>
  <c r="J95"/>
  <c r="K95"/>
  <c r="L95"/>
  <c r="M95"/>
  <c r="F96"/>
  <c r="G96"/>
  <c r="H96"/>
  <c r="I96"/>
  <c r="J96"/>
  <c r="K96"/>
  <c r="L96"/>
  <c r="M96"/>
  <c r="G89"/>
  <c r="H89"/>
  <c r="I89"/>
  <c r="J89"/>
  <c r="K89"/>
  <c r="B90" s="1"/>
  <c r="L89"/>
  <c r="M89"/>
  <c r="F89"/>
  <c r="B89" s="1"/>
  <c r="G81"/>
  <c r="H81"/>
  <c r="I81"/>
  <c r="J81"/>
  <c r="K81"/>
  <c r="L81"/>
  <c r="M81"/>
  <c r="F82"/>
  <c r="G82"/>
  <c r="H82"/>
  <c r="I82"/>
  <c r="J82"/>
  <c r="K82"/>
  <c r="L82"/>
  <c r="M82"/>
  <c r="F83"/>
  <c r="G83"/>
  <c r="H83"/>
  <c r="I83"/>
  <c r="J83"/>
  <c r="K83"/>
  <c r="L83"/>
  <c r="M83"/>
  <c r="F84"/>
  <c r="G84"/>
  <c r="H84"/>
  <c r="I84"/>
  <c r="J84"/>
  <c r="K84"/>
  <c r="L84"/>
  <c r="M84"/>
  <c r="F85"/>
  <c r="G85"/>
  <c r="H85"/>
  <c r="I85"/>
  <c r="J85"/>
  <c r="K85"/>
  <c r="L85"/>
  <c r="M85"/>
  <c r="F86"/>
  <c r="G86"/>
  <c r="H86"/>
  <c r="I86"/>
  <c r="J86"/>
  <c r="K86"/>
  <c r="L86"/>
  <c r="M86"/>
  <c r="F81"/>
  <c r="F18"/>
  <c r="G18"/>
  <c r="B19" s="1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G17"/>
  <c r="H17"/>
  <c r="I17"/>
  <c r="F17"/>
  <c r="F54"/>
  <c r="G54"/>
  <c r="H54"/>
  <c r="I54"/>
  <c r="J54"/>
  <c r="K54"/>
  <c r="F55"/>
  <c r="G55"/>
  <c r="H55"/>
  <c r="I55"/>
  <c r="J55"/>
  <c r="K55"/>
  <c r="F56"/>
  <c r="G56"/>
  <c r="H56"/>
  <c r="I56"/>
  <c r="J56"/>
  <c r="K56"/>
  <c r="F57"/>
  <c r="G57"/>
  <c r="H57"/>
  <c r="I57"/>
  <c r="J57"/>
  <c r="K57"/>
  <c r="F58"/>
  <c r="G58"/>
  <c r="H58"/>
  <c r="I58"/>
  <c r="J58"/>
  <c r="K58"/>
  <c r="F59"/>
  <c r="G59"/>
  <c r="H59"/>
  <c r="I59"/>
  <c r="J59"/>
  <c r="K59"/>
  <c r="F60"/>
  <c r="G60"/>
  <c r="H60"/>
  <c r="I60"/>
  <c r="J60"/>
  <c r="K60"/>
  <c r="G53"/>
  <c r="H53"/>
  <c r="I53"/>
  <c r="J53"/>
  <c r="K53"/>
  <c r="F53"/>
  <c r="F76"/>
  <c r="G76"/>
  <c r="H76"/>
  <c r="I76"/>
  <c r="J76"/>
  <c r="K76"/>
  <c r="L76"/>
  <c r="M76"/>
  <c r="F77"/>
  <c r="G77"/>
  <c r="H77"/>
  <c r="I77"/>
  <c r="J77"/>
  <c r="K77"/>
  <c r="L77"/>
  <c r="M77"/>
  <c r="F78"/>
  <c r="G78"/>
  <c r="H78"/>
  <c r="I78"/>
  <c r="J78"/>
  <c r="K78"/>
  <c r="L78"/>
  <c r="M78"/>
  <c r="G75"/>
  <c r="B77" s="1"/>
  <c r="H75"/>
  <c r="I75"/>
  <c r="J75"/>
  <c r="K75"/>
  <c r="L75"/>
  <c r="M75"/>
  <c r="F75"/>
  <c r="B75" s="1"/>
  <c r="B4" i="6"/>
  <c r="C4"/>
  <c r="D4"/>
  <c r="E4"/>
  <c r="E3"/>
  <c r="D3"/>
  <c r="C3"/>
  <c r="B3"/>
  <c r="C41"/>
  <c r="C29"/>
  <c r="C46" s="1"/>
  <c r="C28"/>
  <c r="C27"/>
  <c r="C44" s="1"/>
  <c r="C26"/>
  <c r="C43" s="1"/>
  <c r="C25"/>
  <c r="C42" s="1"/>
  <c r="J53" l="1"/>
  <c r="C53"/>
  <c r="O49"/>
  <c r="Q49" s="1"/>
  <c r="P48"/>
  <c r="J81" i="1"/>
  <c r="O48" i="6"/>
  <c r="O51"/>
  <c r="P49"/>
  <c r="O50"/>
  <c r="P50"/>
  <c r="P51"/>
  <c r="L53"/>
  <c r="L54"/>
  <c r="M54"/>
  <c r="K54"/>
  <c r="N54"/>
  <c r="M53"/>
  <c r="K53"/>
  <c r="K57" s="1"/>
  <c r="J54"/>
  <c r="N53"/>
  <c r="N57" s="1"/>
  <c r="C125" i="3"/>
  <c r="C126"/>
  <c r="B128"/>
  <c r="B101"/>
  <c r="B100"/>
  <c r="B91"/>
  <c r="B81"/>
  <c r="B76"/>
  <c r="B82"/>
  <c r="B53"/>
  <c r="C90"/>
  <c r="B17"/>
  <c r="B54"/>
  <c r="B18"/>
  <c r="B55"/>
  <c r="O46" i="6"/>
  <c r="P41"/>
  <c r="K19" i="5"/>
  <c r="L17"/>
  <c r="M17"/>
  <c r="B42" s="1"/>
  <c r="C42" s="1"/>
  <c r="N17"/>
  <c r="B17" s="1"/>
  <c r="L16"/>
  <c r="M16"/>
  <c r="B36" s="1"/>
  <c r="C36" s="1"/>
  <c r="N16"/>
  <c r="B16" s="1"/>
  <c r="K17"/>
  <c r="B37" s="1"/>
  <c r="C37" s="1"/>
  <c r="K16"/>
  <c r="B29" s="1"/>
  <c r="C29" s="1"/>
  <c r="L57" i="6" l="1"/>
  <c r="M57"/>
  <c r="B22" i="5"/>
  <c r="J57" i="6"/>
  <c r="Q50"/>
  <c r="Q48"/>
  <c r="Q51"/>
  <c r="B30" i="5"/>
  <c r="C30" s="1"/>
  <c r="C31" s="1"/>
  <c r="L55" i="6"/>
  <c r="M55"/>
  <c r="K55"/>
  <c r="P46"/>
  <c r="Q46" s="1"/>
  <c r="O43"/>
  <c r="O45"/>
  <c r="Q45" s="1"/>
  <c r="N55"/>
  <c r="O41"/>
  <c r="Q41" s="1"/>
  <c r="P45"/>
  <c r="P43"/>
  <c r="J55"/>
  <c r="E53"/>
  <c r="G53"/>
  <c r="G57" s="1"/>
  <c r="H54"/>
  <c r="H53"/>
  <c r="E54"/>
  <c r="C17" i="3"/>
  <c r="C18"/>
  <c r="B92"/>
  <c r="C53"/>
  <c r="B56"/>
  <c r="C89"/>
  <c r="C54"/>
  <c r="B20"/>
  <c r="C54" i="6"/>
  <c r="C55" s="1"/>
  <c r="G54"/>
  <c r="B41" i="5"/>
  <c r="C41" s="1"/>
  <c r="B35"/>
  <c r="C35" s="1"/>
  <c r="C38" s="1"/>
  <c r="G35" s="1"/>
  <c r="B23"/>
  <c r="C23" s="1"/>
  <c r="B43"/>
  <c r="C43" s="1"/>
  <c r="Q43" i="6" l="1"/>
  <c r="N36"/>
  <c r="L20"/>
  <c r="M36"/>
  <c r="L19"/>
  <c r="L36"/>
  <c r="L18"/>
  <c r="K36"/>
  <c r="L17"/>
  <c r="J36"/>
  <c r="L16"/>
  <c r="C57"/>
  <c r="E57"/>
  <c r="H57"/>
  <c r="E55"/>
  <c r="L11" s="1"/>
  <c r="H55"/>
  <c r="L14" s="1"/>
  <c r="G55"/>
  <c r="L13" s="1"/>
  <c r="L9"/>
  <c r="C36"/>
  <c r="C44" i="5"/>
  <c r="G41" s="1"/>
  <c r="L26" s="1"/>
  <c r="G37"/>
  <c r="L22"/>
  <c r="C11" i="6"/>
  <c r="C22" i="5"/>
  <c r="C24" s="1"/>
  <c r="C17"/>
  <c r="C16"/>
  <c r="B4"/>
  <c r="C4"/>
  <c r="D4"/>
  <c r="E4"/>
  <c r="F4"/>
  <c r="G4"/>
  <c r="H4"/>
  <c r="I4"/>
  <c r="J4"/>
  <c r="K4"/>
  <c r="B5"/>
  <c r="C5"/>
  <c r="D5"/>
  <c r="E5"/>
  <c r="F5"/>
  <c r="G5"/>
  <c r="H5"/>
  <c r="I5"/>
  <c r="J5"/>
  <c r="K5"/>
  <c r="B6"/>
  <c r="C6"/>
  <c r="D6"/>
  <c r="E6"/>
  <c r="F6"/>
  <c r="G6"/>
  <c r="H6"/>
  <c r="I6"/>
  <c r="J6"/>
  <c r="K6"/>
  <c r="B7"/>
  <c r="C7"/>
  <c r="D7"/>
  <c r="E7"/>
  <c r="F7"/>
  <c r="G7"/>
  <c r="H7"/>
  <c r="I7"/>
  <c r="J7"/>
  <c r="K7"/>
  <c r="B8"/>
  <c r="C8"/>
  <c r="D8"/>
  <c r="E8"/>
  <c r="F8"/>
  <c r="G8"/>
  <c r="H8"/>
  <c r="I8"/>
  <c r="J8"/>
  <c r="K8"/>
  <c r="B9"/>
  <c r="C9"/>
  <c r="D9"/>
  <c r="E9"/>
  <c r="F9"/>
  <c r="G9"/>
  <c r="H9"/>
  <c r="I9"/>
  <c r="J9"/>
  <c r="K9"/>
  <c r="B10"/>
  <c r="C10"/>
  <c r="D10"/>
  <c r="E10"/>
  <c r="F10"/>
  <c r="G10"/>
  <c r="H10"/>
  <c r="I10"/>
  <c r="J10"/>
  <c r="K10"/>
  <c r="B11"/>
  <c r="C11"/>
  <c r="D11"/>
  <c r="E11"/>
  <c r="F11"/>
  <c r="G11"/>
  <c r="H11"/>
  <c r="I11"/>
  <c r="J11"/>
  <c r="K11"/>
  <c r="B12"/>
  <c r="C12"/>
  <c r="D12"/>
  <c r="E12"/>
  <c r="F12"/>
  <c r="G12"/>
  <c r="H12"/>
  <c r="I12"/>
  <c r="J12"/>
  <c r="K12"/>
  <c r="C3"/>
  <c r="D3"/>
  <c r="E3"/>
  <c r="F3"/>
  <c r="G3"/>
  <c r="H3"/>
  <c r="I3"/>
  <c r="J3"/>
  <c r="K3"/>
  <c r="B3"/>
  <c r="C17" i="4"/>
  <c r="C16"/>
  <c r="H4"/>
  <c r="I4"/>
  <c r="J4"/>
  <c r="K4"/>
  <c r="H5"/>
  <c r="I5"/>
  <c r="J5"/>
  <c r="K5"/>
  <c r="H6"/>
  <c r="I6"/>
  <c r="J6"/>
  <c r="K6"/>
  <c r="H7"/>
  <c r="I7"/>
  <c r="J7"/>
  <c r="K7"/>
  <c r="H8"/>
  <c r="I8"/>
  <c r="J8"/>
  <c r="K8"/>
  <c r="H9"/>
  <c r="I9"/>
  <c r="J9"/>
  <c r="K9"/>
  <c r="H10"/>
  <c r="I10"/>
  <c r="J10"/>
  <c r="K10"/>
  <c r="H11"/>
  <c r="I11"/>
  <c r="J11"/>
  <c r="K11"/>
  <c r="H12"/>
  <c r="I12"/>
  <c r="J12"/>
  <c r="K12"/>
  <c r="I3"/>
  <c r="J3"/>
  <c r="K3"/>
  <c r="H3"/>
  <c r="G12"/>
  <c r="F12"/>
  <c r="E12"/>
  <c r="D12"/>
  <c r="C12"/>
  <c r="B12"/>
  <c r="G11"/>
  <c r="F11"/>
  <c r="E11"/>
  <c r="D11"/>
  <c r="C11"/>
  <c r="B11"/>
  <c r="G10"/>
  <c r="F10"/>
  <c r="E10"/>
  <c r="D10"/>
  <c r="C10"/>
  <c r="B10"/>
  <c r="G9"/>
  <c r="F9"/>
  <c r="E9"/>
  <c r="D9"/>
  <c r="C9"/>
  <c r="B9"/>
  <c r="G8"/>
  <c r="F8"/>
  <c r="E8"/>
  <c r="D8"/>
  <c r="C8"/>
  <c r="B8"/>
  <c r="G7"/>
  <c r="F7"/>
  <c r="E7"/>
  <c r="D7"/>
  <c r="C7"/>
  <c r="B7"/>
  <c r="G6"/>
  <c r="F6"/>
  <c r="E6"/>
  <c r="D6"/>
  <c r="C6"/>
  <c r="B6"/>
  <c r="G5"/>
  <c r="F5"/>
  <c r="E5"/>
  <c r="D5"/>
  <c r="C5"/>
  <c r="B5"/>
  <c r="G4"/>
  <c r="F4"/>
  <c r="E4"/>
  <c r="D4"/>
  <c r="C4"/>
  <c r="B4"/>
  <c r="G3"/>
  <c r="F3"/>
  <c r="E3"/>
  <c r="D3"/>
  <c r="C3"/>
  <c r="B3"/>
  <c r="F136" i="3"/>
  <c r="G136"/>
  <c r="H136"/>
  <c r="I136"/>
  <c r="J136"/>
  <c r="K136"/>
  <c r="L136"/>
  <c r="M136"/>
  <c r="N136"/>
  <c r="O136"/>
  <c r="F137"/>
  <c r="G137"/>
  <c r="H137"/>
  <c r="I137"/>
  <c r="J137"/>
  <c r="K137"/>
  <c r="L137"/>
  <c r="M137"/>
  <c r="N137"/>
  <c r="O137"/>
  <c r="F138"/>
  <c r="G138"/>
  <c r="H138"/>
  <c r="I138"/>
  <c r="J138"/>
  <c r="K138"/>
  <c r="L138"/>
  <c r="M138"/>
  <c r="N138"/>
  <c r="O138"/>
  <c r="F139"/>
  <c r="G139"/>
  <c r="H139"/>
  <c r="I139"/>
  <c r="J139"/>
  <c r="K139"/>
  <c r="L139"/>
  <c r="M139"/>
  <c r="N139"/>
  <c r="O139"/>
  <c r="F140"/>
  <c r="G140"/>
  <c r="H140"/>
  <c r="I140"/>
  <c r="J140"/>
  <c r="K140"/>
  <c r="L140"/>
  <c r="M140"/>
  <c r="N140"/>
  <c r="O140"/>
  <c r="F141"/>
  <c r="G141"/>
  <c r="H141"/>
  <c r="I141"/>
  <c r="J141"/>
  <c r="K141"/>
  <c r="L141"/>
  <c r="M141"/>
  <c r="N141"/>
  <c r="O141"/>
  <c r="F142"/>
  <c r="G142"/>
  <c r="H142"/>
  <c r="I142"/>
  <c r="J142"/>
  <c r="K142"/>
  <c r="L142"/>
  <c r="M142"/>
  <c r="N142"/>
  <c r="O142"/>
  <c r="F143"/>
  <c r="G143"/>
  <c r="H143"/>
  <c r="I143"/>
  <c r="J143"/>
  <c r="K143"/>
  <c r="L143"/>
  <c r="M143"/>
  <c r="N143"/>
  <c r="O143"/>
  <c r="F144"/>
  <c r="G144"/>
  <c r="H144"/>
  <c r="I144"/>
  <c r="J144"/>
  <c r="K144"/>
  <c r="L144"/>
  <c r="M144"/>
  <c r="N144"/>
  <c r="O144"/>
  <c r="G135"/>
  <c r="H135"/>
  <c r="I135"/>
  <c r="J135"/>
  <c r="K135"/>
  <c r="L135"/>
  <c r="M135"/>
  <c r="N135"/>
  <c r="O135"/>
  <c r="F135"/>
  <c r="F46"/>
  <c r="G46"/>
  <c r="H46"/>
  <c r="I46"/>
  <c r="J46"/>
  <c r="K46"/>
  <c r="F47"/>
  <c r="G47"/>
  <c r="H47"/>
  <c r="I47"/>
  <c r="J47"/>
  <c r="K47"/>
  <c r="F48"/>
  <c r="G48"/>
  <c r="H48"/>
  <c r="I48"/>
  <c r="J48"/>
  <c r="K48"/>
  <c r="F49"/>
  <c r="G49"/>
  <c r="H49"/>
  <c r="I49"/>
  <c r="J49"/>
  <c r="K49"/>
  <c r="F50"/>
  <c r="G50"/>
  <c r="H50"/>
  <c r="I50"/>
  <c r="J50"/>
  <c r="K50"/>
  <c r="G45"/>
  <c r="H45"/>
  <c r="I45"/>
  <c r="J45"/>
  <c r="K45"/>
  <c r="F45"/>
  <c r="F64"/>
  <c r="G64"/>
  <c r="H64"/>
  <c r="I64"/>
  <c r="J64"/>
  <c r="K64"/>
  <c r="F65"/>
  <c r="G65"/>
  <c r="H65"/>
  <c r="I65"/>
  <c r="J65"/>
  <c r="K65"/>
  <c r="F66"/>
  <c r="G66"/>
  <c r="H66"/>
  <c r="I66"/>
  <c r="J66"/>
  <c r="K66"/>
  <c r="F67"/>
  <c r="G67"/>
  <c r="H67"/>
  <c r="I67"/>
  <c r="J67"/>
  <c r="K67"/>
  <c r="F68"/>
  <c r="G68"/>
  <c r="H68"/>
  <c r="I68"/>
  <c r="J68"/>
  <c r="K68"/>
  <c r="F69"/>
  <c r="G69"/>
  <c r="H69"/>
  <c r="I69"/>
  <c r="J69"/>
  <c r="K69"/>
  <c r="F70"/>
  <c r="G70"/>
  <c r="H70"/>
  <c r="I70"/>
  <c r="J70"/>
  <c r="K70"/>
  <c r="F71"/>
  <c r="G71"/>
  <c r="H71"/>
  <c r="I71"/>
  <c r="J71"/>
  <c r="K71"/>
  <c r="F72"/>
  <c r="G72"/>
  <c r="H72"/>
  <c r="I72"/>
  <c r="J72"/>
  <c r="K72"/>
  <c r="G63"/>
  <c r="H63"/>
  <c r="I63"/>
  <c r="J63"/>
  <c r="K63"/>
  <c r="F63"/>
  <c r="F118"/>
  <c r="G118"/>
  <c r="H118"/>
  <c r="I118"/>
  <c r="J118"/>
  <c r="K118"/>
  <c r="L118"/>
  <c r="M118"/>
  <c r="N118"/>
  <c r="O118"/>
  <c r="F119"/>
  <c r="G119"/>
  <c r="H119"/>
  <c r="I119"/>
  <c r="J119"/>
  <c r="K119"/>
  <c r="L119"/>
  <c r="M119"/>
  <c r="N119"/>
  <c r="O119"/>
  <c r="F120"/>
  <c r="G120"/>
  <c r="H120"/>
  <c r="I120"/>
  <c r="J120"/>
  <c r="K120"/>
  <c r="L120"/>
  <c r="M120"/>
  <c r="N120"/>
  <c r="O120"/>
  <c r="F121"/>
  <c r="G121"/>
  <c r="H121"/>
  <c r="I121"/>
  <c r="J121"/>
  <c r="K121"/>
  <c r="L121"/>
  <c r="M121"/>
  <c r="N121"/>
  <c r="O121"/>
  <c r="F122"/>
  <c r="G122"/>
  <c r="H122"/>
  <c r="I122"/>
  <c r="J122"/>
  <c r="K122"/>
  <c r="L122"/>
  <c r="M122"/>
  <c r="N122"/>
  <c r="O122"/>
  <c r="G117"/>
  <c r="H117"/>
  <c r="I117"/>
  <c r="J117"/>
  <c r="K117"/>
  <c r="L117"/>
  <c r="M117"/>
  <c r="N117"/>
  <c r="O117"/>
  <c r="F117"/>
  <c r="F112"/>
  <c r="G112"/>
  <c r="H112"/>
  <c r="I112"/>
  <c r="J112"/>
  <c r="K112"/>
  <c r="L112"/>
  <c r="M112"/>
  <c r="N112"/>
  <c r="O112"/>
  <c r="F113"/>
  <c r="G113"/>
  <c r="H113"/>
  <c r="I113"/>
  <c r="J113"/>
  <c r="K113"/>
  <c r="L113"/>
  <c r="M113"/>
  <c r="N113"/>
  <c r="O113"/>
  <c r="F114"/>
  <c r="G114"/>
  <c r="H114"/>
  <c r="I114"/>
  <c r="J114"/>
  <c r="K114"/>
  <c r="L114"/>
  <c r="M114"/>
  <c r="N114"/>
  <c r="O114"/>
  <c r="G111"/>
  <c r="H111"/>
  <c r="I111"/>
  <c r="J111"/>
  <c r="K111"/>
  <c r="L111"/>
  <c r="M111"/>
  <c r="N111"/>
  <c r="O111"/>
  <c r="F111"/>
  <c r="F40"/>
  <c r="G40"/>
  <c r="H40"/>
  <c r="I40"/>
  <c r="J40"/>
  <c r="K40"/>
  <c r="F41"/>
  <c r="G41"/>
  <c r="H41"/>
  <c r="I41"/>
  <c r="J41"/>
  <c r="K41"/>
  <c r="F42"/>
  <c r="G42"/>
  <c r="H42"/>
  <c r="I42"/>
  <c r="J42"/>
  <c r="K42"/>
  <c r="G39"/>
  <c r="H39"/>
  <c r="I39"/>
  <c r="J39"/>
  <c r="K39"/>
  <c r="F39"/>
  <c r="F28"/>
  <c r="G28"/>
  <c r="H28"/>
  <c r="I28"/>
  <c r="F29"/>
  <c r="G29"/>
  <c r="H29"/>
  <c r="I29"/>
  <c r="F30"/>
  <c r="G30"/>
  <c r="H30"/>
  <c r="I30"/>
  <c r="F31"/>
  <c r="G31"/>
  <c r="H31"/>
  <c r="I31"/>
  <c r="F32"/>
  <c r="G32"/>
  <c r="H32"/>
  <c r="I32"/>
  <c r="F33"/>
  <c r="G33"/>
  <c r="H33"/>
  <c r="I33"/>
  <c r="F34"/>
  <c r="G34"/>
  <c r="H34"/>
  <c r="I34"/>
  <c r="F35"/>
  <c r="G35"/>
  <c r="H35"/>
  <c r="I35"/>
  <c r="F36"/>
  <c r="G36"/>
  <c r="H36"/>
  <c r="I36"/>
  <c r="G27"/>
  <c r="H27"/>
  <c r="I27"/>
  <c r="F27"/>
  <c r="F10"/>
  <c r="G10"/>
  <c r="H10"/>
  <c r="I10"/>
  <c r="F11"/>
  <c r="G11"/>
  <c r="H11"/>
  <c r="I11"/>
  <c r="F12"/>
  <c r="G12"/>
  <c r="H12"/>
  <c r="I12"/>
  <c r="F13"/>
  <c r="G13"/>
  <c r="H13"/>
  <c r="I13"/>
  <c r="F14"/>
  <c r="G14"/>
  <c r="H14"/>
  <c r="I14"/>
  <c r="G9"/>
  <c r="H9"/>
  <c r="I9"/>
  <c r="F9"/>
  <c r="F5"/>
  <c r="G5"/>
  <c r="H5"/>
  <c r="I5"/>
  <c r="F6"/>
  <c r="G6"/>
  <c r="H6"/>
  <c r="I6"/>
  <c r="F4"/>
  <c r="G4"/>
  <c r="H4"/>
  <c r="I4"/>
  <c r="G3"/>
  <c r="H3"/>
  <c r="I3"/>
  <c r="F3"/>
  <c r="C55" i="1"/>
  <c r="I80"/>
  <c r="C71"/>
  <c r="C80" s="1"/>
  <c r="C56"/>
  <c r="C57"/>
  <c r="E80"/>
  <c r="H80"/>
  <c r="S38"/>
  <c r="C41"/>
  <c r="D41"/>
  <c r="E41"/>
  <c r="F41"/>
  <c r="G41"/>
  <c r="H41"/>
  <c r="I41"/>
  <c r="J41"/>
  <c r="K41"/>
  <c r="L41"/>
  <c r="M41"/>
  <c r="N41"/>
  <c r="O41"/>
  <c r="P41"/>
  <c r="Q41"/>
  <c r="C42"/>
  <c r="D42"/>
  <c r="E42"/>
  <c r="F42"/>
  <c r="G42"/>
  <c r="H42"/>
  <c r="I42"/>
  <c r="J42"/>
  <c r="K42"/>
  <c r="L42"/>
  <c r="M42"/>
  <c r="N42"/>
  <c r="O42"/>
  <c r="P42"/>
  <c r="Q42"/>
  <c r="C43"/>
  <c r="D43"/>
  <c r="E43"/>
  <c r="F43"/>
  <c r="G43"/>
  <c r="H43"/>
  <c r="I43"/>
  <c r="J43"/>
  <c r="K43"/>
  <c r="L43"/>
  <c r="M43"/>
  <c r="N43"/>
  <c r="O43"/>
  <c r="P43"/>
  <c r="Q43"/>
  <c r="C44"/>
  <c r="D44"/>
  <c r="E44"/>
  <c r="F44"/>
  <c r="G44"/>
  <c r="H44"/>
  <c r="I44"/>
  <c r="J44"/>
  <c r="K44"/>
  <c r="L44"/>
  <c r="M44"/>
  <c r="N44"/>
  <c r="O44"/>
  <c r="P44"/>
  <c r="Q44"/>
  <c r="C45"/>
  <c r="D45"/>
  <c r="E45"/>
  <c r="F45"/>
  <c r="G45"/>
  <c r="H45"/>
  <c r="I45"/>
  <c r="J45"/>
  <c r="K45"/>
  <c r="L45"/>
  <c r="M45"/>
  <c r="N45"/>
  <c r="O45"/>
  <c r="P45"/>
  <c r="Q45"/>
  <c r="D40"/>
  <c r="E40"/>
  <c r="F40"/>
  <c r="G40"/>
  <c r="H40"/>
  <c r="I40"/>
  <c r="J40"/>
  <c r="K40"/>
  <c r="L40"/>
  <c r="M40"/>
  <c r="N40"/>
  <c r="O40"/>
  <c r="P40"/>
  <c r="Q40"/>
  <c r="C40"/>
  <c r="C27"/>
  <c r="D27"/>
  <c r="E27"/>
  <c r="F27"/>
  <c r="G27"/>
  <c r="H27"/>
  <c r="I27"/>
  <c r="J27"/>
  <c r="K27"/>
  <c r="L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C30"/>
  <c r="D30"/>
  <c r="E30"/>
  <c r="F30"/>
  <c r="G30"/>
  <c r="H30"/>
  <c r="I30"/>
  <c r="J30"/>
  <c r="K30"/>
  <c r="L30"/>
  <c r="C31"/>
  <c r="D31"/>
  <c r="E31"/>
  <c r="F31"/>
  <c r="G31"/>
  <c r="H31"/>
  <c r="I31"/>
  <c r="J31"/>
  <c r="K31"/>
  <c r="L31"/>
  <c r="D26"/>
  <c r="E26"/>
  <c r="F26"/>
  <c r="G26"/>
  <c r="H26"/>
  <c r="I26"/>
  <c r="J26"/>
  <c r="K26"/>
  <c r="L26"/>
  <c r="C26"/>
  <c r="D9"/>
  <c r="E9"/>
  <c r="F9"/>
  <c r="D10"/>
  <c r="E10"/>
  <c r="F10"/>
  <c r="D11"/>
  <c r="E11"/>
  <c r="F11"/>
  <c r="D12"/>
  <c r="E12"/>
  <c r="F12"/>
  <c r="D13"/>
  <c r="E13"/>
  <c r="F13"/>
  <c r="D14"/>
  <c r="E14"/>
  <c r="F14"/>
  <c r="D15"/>
  <c r="E15"/>
  <c r="F15"/>
  <c r="D16"/>
  <c r="E16"/>
  <c r="F16"/>
  <c r="D17"/>
  <c r="E17"/>
  <c r="F17"/>
  <c r="D18"/>
  <c r="E18"/>
  <c r="F18"/>
  <c r="C10"/>
  <c r="C11"/>
  <c r="C12"/>
  <c r="C13"/>
  <c r="C14"/>
  <c r="C15"/>
  <c r="C16"/>
  <c r="C17"/>
  <c r="C18"/>
  <c r="C9"/>
  <c r="F29" i="5"/>
  <c r="F24"/>
  <c r="F30"/>
  <c r="F31"/>
  <c r="F23"/>
  <c r="F22"/>
  <c r="D66" i="1" l="1"/>
  <c r="D64"/>
  <c r="D65"/>
  <c r="E36" i="6"/>
  <c r="H36"/>
  <c r="G36"/>
  <c r="C100" i="3"/>
  <c r="C82"/>
  <c r="B83"/>
  <c r="B27"/>
  <c r="B3"/>
  <c r="B11"/>
  <c r="B41"/>
  <c r="B111"/>
  <c r="B118"/>
  <c r="B46"/>
  <c r="B64"/>
  <c r="B136"/>
  <c r="F80" i="1"/>
  <c r="B4" i="3"/>
  <c r="B9"/>
  <c r="B29"/>
  <c r="B40"/>
  <c r="B63"/>
  <c r="B113"/>
  <c r="B135"/>
  <c r="B5"/>
  <c r="B10"/>
  <c r="C9" s="1"/>
  <c r="B28"/>
  <c r="B45"/>
  <c r="B65"/>
  <c r="B112"/>
  <c r="C111" s="1"/>
  <c r="B117"/>
  <c r="B137"/>
  <c r="B39"/>
  <c r="B47"/>
  <c r="B119"/>
  <c r="G79" i="1"/>
  <c r="I79"/>
  <c r="H79"/>
  <c r="G81"/>
  <c r="C15" i="6"/>
  <c r="G43" i="5"/>
  <c r="G44" s="1"/>
  <c r="G30"/>
  <c r="F33"/>
  <c r="G29"/>
  <c r="G23"/>
  <c r="G22"/>
  <c r="F25"/>
  <c r="C18"/>
  <c r="C18" i="4"/>
  <c r="G80" i="1"/>
  <c r="D80"/>
  <c r="H81"/>
  <c r="E81"/>
  <c r="I81"/>
  <c r="F81"/>
  <c r="E79"/>
  <c r="D79"/>
  <c r="D81"/>
  <c r="F79"/>
  <c r="C79"/>
  <c r="C81"/>
  <c r="J46"/>
  <c r="K48"/>
  <c r="P46"/>
  <c r="H46"/>
  <c r="N47"/>
  <c r="F47"/>
  <c r="L48"/>
  <c r="E48"/>
  <c r="N46"/>
  <c r="F46"/>
  <c r="D46"/>
  <c r="Q48"/>
  <c r="I47"/>
  <c r="M48"/>
  <c r="O46"/>
  <c r="G46"/>
  <c r="C48"/>
  <c r="J47"/>
  <c r="Q46"/>
  <c r="I46"/>
  <c r="D48"/>
  <c r="P48"/>
  <c r="H48"/>
  <c r="F48"/>
  <c r="O47"/>
  <c r="G47"/>
  <c r="O48"/>
  <c r="G48"/>
  <c r="E46"/>
  <c r="P47"/>
  <c r="H47"/>
  <c r="K46"/>
  <c r="I48"/>
  <c r="C46"/>
  <c r="J48"/>
  <c r="M46"/>
  <c r="K47"/>
  <c r="N48"/>
  <c r="Q47"/>
  <c r="L46"/>
  <c r="C47"/>
  <c r="L47"/>
  <c r="D47"/>
  <c r="M47"/>
  <c r="E47"/>
  <c r="D22"/>
  <c r="D33"/>
  <c r="D35"/>
  <c r="D34"/>
  <c r="D21"/>
  <c r="D20"/>
  <c r="F18" i="5"/>
  <c r="F17"/>
  <c r="F16"/>
  <c r="E83" i="1" l="1"/>
  <c r="J16" s="1"/>
  <c r="B84" i="3"/>
  <c r="C81"/>
  <c r="C75"/>
  <c r="B78"/>
  <c r="B102"/>
  <c r="C99"/>
  <c r="C118"/>
  <c r="C63"/>
  <c r="C76"/>
  <c r="B138"/>
  <c r="C136"/>
  <c r="C28"/>
  <c r="C10"/>
  <c r="C4"/>
  <c r="C46"/>
  <c r="C64"/>
  <c r="C112"/>
  <c r="C135"/>
  <c r="B30"/>
  <c r="B120"/>
  <c r="C117"/>
  <c r="C27"/>
  <c r="D49" i="1"/>
  <c r="B66" i="3"/>
  <c r="B114"/>
  <c r="C39"/>
  <c r="B42"/>
  <c r="C40"/>
  <c r="B48"/>
  <c r="C45"/>
  <c r="C3"/>
  <c r="B12"/>
  <c r="B6"/>
  <c r="K26" i="5"/>
  <c r="B15" i="6"/>
  <c r="K22" i="5"/>
  <c r="B11" i="6"/>
  <c r="G38" i="5"/>
  <c r="G33"/>
  <c r="G25"/>
  <c r="G16"/>
  <c r="F19"/>
  <c r="G17"/>
  <c r="E65" i="1"/>
  <c r="D51"/>
  <c r="E64"/>
  <c r="D50"/>
  <c r="E50" s="1"/>
  <c r="E34"/>
  <c r="E33"/>
  <c r="I12" s="1"/>
  <c r="E20"/>
  <c r="E21"/>
  <c r="I11" l="1"/>
  <c r="I13" s="1"/>
  <c r="J15"/>
  <c r="J17" s="1"/>
  <c r="J11"/>
  <c r="I15"/>
  <c r="L25" i="5"/>
  <c r="L27" s="1"/>
  <c r="C14" i="6"/>
  <c r="C16" s="1"/>
  <c r="K25" i="5"/>
  <c r="B14" i="6"/>
  <c r="B16" s="1"/>
  <c r="L21" i="5"/>
  <c r="L23" s="1"/>
  <c r="C10" i="6"/>
  <c r="C12" s="1"/>
  <c r="K21" i="5"/>
  <c r="B10" i="6"/>
  <c r="B12" s="1"/>
  <c r="G19" i="5"/>
  <c r="I16" i="1"/>
  <c r="I17"/>
  <c r="E66"/>
  <c r="E82"/>
  <c r="E49"/>
  <c r="E35"/>
  <c r="E22"/>
  <c r="D16" i="6" l="1"/>
  <c r="D12"/>
  <c r="E51" i="1"/>
  <c r="J13"/>
  <c r="K13" s="1"/>
  <c r="J12"/>
  <c r="K27" i="5"/>
  <c r="M27" s="1"/>
  <c r="K23"/>
  <c r="M23" s="1"/>
  <c r="E84" i="1"/>
  <c r="K17"/>
  <c r="H17" i="4"/>
  <c r="W17"/>
  <c r="F17"/>
  <c r="L17"/>
  <c r="I17"/>
  <c r="V17"/>
  <c r="O17"/>
  <c r="P17"/>
  <c r="N17"/>
  <c r="J17"/>
  <c r="S17"/>
  <c r="T17"/>
  <c r="G17"/>
  <c r="U17"/>
  <c r="X17"/>
  <c r="R17"/>
  <c r="Q17"/>
  <c r="K17"/>
  <c r="M17"/>
  <c r="I47" i="6" l="1"/>
  <c r="E16"/>
  <c r="F26" i="4"/>
  <c r="F25"/>
  <c r="F27"/>
  <c r="F24"/>
  <c r="G24"/>
  <c r="G25"/>
  <c r="G27"/>
  <c r="G26"/>
  <c r="H25"/>
  <c r="H27"/>
  <c r="H26"/>
  <c r="H24"/>
  <c r="I27"/>
  <c r="I26"/>
  <c r="I25"/>
  <c r="I24"/>
  <c r="J27"/>
  <c r="J25"/>
  <c r="J24"/>
  <c r="J26"/>
  <c r="K24"/>
  <c r="K25"/>
  <c r="K26"/>
  <c r="K27"/>
  <c r="L25"/>
  <c r="L24"/>
  <c r="L26"/>
  <c r="L27"/>
  <c r="M26"/>
  <c r="M25"/>
  <c r="M24"/>
  <c r="M27"/>
  <c r="N27"/>
  <c r="N26"/>
  <c r="N25"/>
  <c r="N24"/>
  <c r="O26"/>
  <c r="O25"/>
  <c r="O27"/>
  <c r="O24"/>
  <c r="P25"/>
  <c r="P24"/>
  <c r="P26"/>
  <c r="P27"/>
  <c r="Q27"/>
  <c r="Q24"/>
  <c r="Q26"/>
  <c r="Q25"/>
  <c r="R27"/>
  <c r="R26"/>
  <c r="R24"/>
  <c r="R25"/>
  <c r="S24"/>
  <c r="S27"/>
  <c r="S26"/>
  <c r="S25"/>
  <c r="T26"/>
  <c r="T27"/>
  <c r="T25"/>
  <c r="T24"/>
  <c r="U26"/>
  <c r="U27"/>
  <c r="U25"/>
  <c r="U24"/>
  <c r="V27"/>
  <c r="V24"/>
  <c r="V25"/>
  <c r="V26"/>
  <c r="W25"/>
  <c r="W27"/>
  <c r="W24"/>
  <c r="W26"/>
  <c r="X25"/>
  <c r="X27"/>
  <c r="X26"/>
  <c r="X24"/>
  <c r="L17" i="1"/>
  <c r="F23" i="4"/>
  <c r="F22"/>
  <c r="G22"/>
  <c r="G23"/>
  <c r="H23"/>
  <c r="H22"/>
  <c r="I23"/>
  <c r="I22"/>
  <c r="J23"/>
  <c r="J22"/>
  <c r="K23"/>
  <c r="K22"/>
  <c r="L23"/>
  <c r="L22"/>
  <c r="M23"/>
  <c r="M22"/>
  <c r="N22"/>
  <c r="N23"/>
  <c r="O22"/>
  <c r="O23"/>
  <c r="P22"/>
  <c r="P23"/>
  <c r="Q23"/>
  <c r="Q22"/>
  <c r="R23"/>
  <c r="R22"/>
  <c r="S22"/>
  <c r="S23"/>
  <c r="T23"/>
  <c r="T22"/>
  <c r="U23"/>
  <c r="U22"/>
  <c r="V22"/>
  <c r="V23"/>
  <c r="W22"/>
  <c r="W23"/>
  <c r="X23"/>
  <c r="X22"/>
  <c r="F20"/>
  <c r="F21"/>
  <c r="F18"/>
  <c r="F19"/>
  <c r="G20"/>
  <c r="G19"/>
  <c r="G18"/>
  <c r="G21"/>
  <c r="H21"/>
  <c r="H20"/>
  <c r="H19"/>
  <c r="H18"/>
  <c r="I18"/>
  <c r="I19"/>
  <c r="I21"/>
  <c r="I20"/>
  <c r="J19"/>
  <c r="J20"/>
  <c r="J21"/>
  <c r="J18"/>
  <c r="K21"/>
  <c r="K20"/>
  <c r="K18"/>
  <c r="K19"/>
  <c r="L21"/>
  <c r="L19"/>
  <c r="L18"/>
  <c r="L20"/>
  <c r="M18"/>
  <c r="M21"/>
  <c r="M20"/>
  <c r="M19"/>
  <c r="N18"/>
  <c r="N20"/>
  <c r="N19"/>
  <c r="N21"/>
  <c r="O20"/>
  <c r="O19"/>
  <c r="O21"/>
  <c r="O18"/>
  <c r="P18"/>
  <c r="P21"/>
  <c r="P19"/>
  <c r="P20"/>
  <c r="Q20"/>
  <c r="Q19"/>
  <c r="Q18"/>
  <c r="Q21"/>
  <c r="R19"/>
  <c r="R18"/>
  <c r="R21"/>
  <c r="R20"/>
  <c r="S21"/>
  <c r="S19"/>
  <c r="S18"/>
  <c r="S20"/>
  <c r="T21"/>
  <c r="T20"/>
  <c r="T18"/>
  <c r="T19"/>
  <c r="U18"/>
  <c r="U19"/>
  <c r="U21"/>
  <c r="U20"/>
  <c r="V19"/>
  <c r="V20"/>
  <c r="V18"/>
  <c r="V21"/>
  <c r="W20"/>
  <c r="W21"/>
  <c r="W19"/>
  <c r="W18"/>
  <c r="X18"/>
  <c r="X19"/>
  <c r="X21"/>
  <c r="X20"/>
  <c r="AA17"/>
  <c r="P47" i="6" l="1"/>
  <c r="O47"/>
  <c r="I54"/>
  <c r="I53"/>
  <c r="D54"/>
  <c r="O52"/>
  <c r="Q52" s="1"/>
  <c r="P52"/>
  <c r="R29" i="4"/>
  <c r="V29"/>
  <c r="L29"/>
  <c r="J29"/>
  <c r="H29"/>
  <c r="F29"/>
  <c r="U29"/>
  <c r="M29"/>
  <c r="S29"/>
  <c r="Q29"/>
  <c r="K29"/>
  <c r="G29"/>
  <c r="T29"/>
  <c r="W29"/>
  <c r="O29"/>
  <c r="I29"/>
  <c r="X29"/>
  <c r="P29"/>
  <c r="N29"/>
  <c r="K28"/>
  <c r="F28"/>
  <c r="S28"/>
  <c r="T28"/>
  <c r="U28"/>
  <c r="M28"/>
  <c r="L28"/>
  <c r="W28"/>
  <c r="X28"/>
  <c r="P28"/>
  <c r="H28"/>
  <c r="N28"/>
  <c r="G28"/>
  <c r="Q28"/>
  <c r="I28"/>
  <c r="V28"/>
  <c r="O28"/>
  <c r="R28"/>
  <c r="J28"/>
  <c r="I57" i="6" l="1"/>
  <c r="Q47"/>
  <c r="I55"/>
  <c r="O44"/>
  <c r="P44"/>
  <c r="D53"/>
  <c r="D57" s="1"/>
  <c r="P42"/>
  <c r="F53"/>
  <c r="F54"/>
  <c r="O54" s="1"/>
  <c r="O42"/>
  <c r="G31" i="4"/>
  <c r="G30"/>
  <c r="F57" i="6" l="1"/>
  <c r="Q42"/>
  <c r="Q44"/>
  <c r="L15"/>
  <c r="I36"/>
  <c r="O53"/>
  <c r="P53"/>
  <c r="F55"/>
  <c r="L12" s="1"/>
  <c r="D55"/>
  <c r="L10" s="1"/>
  <c r="H30" i="4"/>
  <c r="H31"/>
  <c r="F36" i="6" l="1"/>
  <c r="D36"/>
  <c r="H32" i="4"/>
</calcChain>
</file>

<file path=xl/sharedStrings.xml><?xml version="1.0" encoding="utf-8"?>
<sst xmlns="http://schemas.openxmlformats.org/spreadsheetml/2006/main" count="427" uniqueCount="175">
  <si>
    <t>Shield</t>
  </si>
  <si>
    <t>Weapon 1</t>
  </si>
  <si>
    <t>Weapon 2</t>
  </si>
  <si>
    <t>Engine</t>
  </si>
  <si>
    <t>Low</t>
  </si>
  <si>
    <t>High</t>
  </si>
  <si>
    <t>A</t>
  </si>
  <si>
    <t>B</t>
  </si>
  <si>
    <t>Ship</t>
  </si>
  <si>
    <t>Initiative</t>
  </si>
  <si>
    <t>Ship A</t>
  </si>
  <si>
    <t>Ship B</t>
  </si>
  <si>
    <t>A:</t>
  </si>
  <si>
    <t>B:</t>
  </si>
  <si>
    <t>-</t>
  </si>
  <si>
    <t>"A" Attack - Weapon 1</t>
  </si>
  <si>
    <t>"A" Attack - Weapon 1 + Weapon 2</t>
  </si>
  <si>
    <t># ways</t>
  </si>
  <si>
    <t>Total Ways:</t>
  </si>
  <si>
    <t>1 wpn</t>
  </si>
  <si>
    <t>2 wpns</t>
  </si>
  <si>
    <t>Total</t>
  </si>
  <si>
    <t>"B" Attack - Weapon 1</t>
  </si>
  <si>
    <t>"B" Attack - Weapon 1 + Weapon 2</t>
  </si>
  <si>
    <t>Ship B Shield</t>
  </si>
  <si>
    <t>Ship A Shield</t>
  </si>
  <si>
    <t>Samples:</t>
  </si>
  <si>
    <t>A Attack:</t>
  </si>
  <si>
    <t>B Attack:</t>
  </si>
  <si>
    <t>B Hit %:</t>
  </si>
  <si>
    <t>A Hit %:</t>
  </si>
  <si>
    <t>A Hits B:</t>
  </si>
  <si>
    <t>B Hits A:</t>
  </si>
  <si>
    <t>%</t>
  </si>
  <si>
    <t>#</t>
  </si>
  <si>
    <t>Red</t>
  </si>
  <si>
    <t>Value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</si>
  <si>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</si>
  <si>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</si>
  <si>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</si>
  <si>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</si>
  <si>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</si>
  <si>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</si>
  <si>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</si>
  <si>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</si>
  <si>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</si>
  <si>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ways to roll</t>
  </si>
  <si>
    <t>Total Value</t>
  </si>
  <si>
    <t>range:</t>
  </si>
  <si>
    <t>ENGINES</t>
  </si>
  <si>
    <t>=duplicate</t>
  </si>
  <si>
    <t>SHIP A - 1 ATTACK</t>
  </si>
  <si>
    <t>SHIP B - 1 ATTACK</t>
  </si>
  <si>
    <t>SHIP A - 2 ATTACK</t>
  </si>
  <si>
    <t>Green</t>
  </si>
  <si>
    <t>SHIP A</t>
  </si>
  <si>
    <t>Weapons</t>
  </si>
  <si>
    <t>All Unique Ships</t>
  </si>
  <si>
    <t>All Unique Wpns.</t>
  </si>
  <si>
    <t>4-6</t>
  </si>
  <si>
    <t>4-10</t>
  </si>
  <si>
    <t>6-10</t>
  </si>
  <si>
    <t>All Unique 2 Wpn. Battles</t>
  </si>
  <si>
    <t>SHIP A:</t>
  </si>
  <si>
    <t>SHIP B:</t>
  </si>
  <si>
    <t>Lookup Table for Master Sheet</t>
  </si>
  <si>
    <t>code:</t>
  </si>
  <si>
    <t>SHIP B - 2 ATTACK</t>
  </si>
  <si>
    <t>Higher red number = better ship!</t>
  </si>
  <si>
    <t>DO NOT EDIT ANYTHING ON THIS PAGE! Use the "Ship Values" tab.</t>
  </si>
  <si>
    <t>-(53-53)</t>
  </si>
  <si>
    <t>A Wins:</t>
  </si>
  <si>
    <t>B Wins:</t>
  </si>
  <si>
    <t>A WINS</t>
  </si>
  <si>
    <t>B WINS</t>
  </si>
  <si>
    <t>&lt;--</t>
  </si>
  <si>
    <t>A Win%:</t>
  </si>
  <si>
    <t>There are 12 different ships:</t>
  </si>
  <si>
    <t>4-8</t>
  </si>
  <si>
    <t>6-8</t>
  </si>
  <si>
    <t>8-10</t>
  </si>
  <si>
    <t>&lt;-- Use these dropdowns to pick 1 of the 12 ship types</t>
  </si>
  <si>
    <t>(Wpn2-Wpn1-Shield)</t>
  </si>
  <si>
    <t>-(84-84)</t>
  </si>
  <si>
    <t>4-6-8-10</t>
  </si>
  <si>
    <t>4-6-10-8</t>
  </si>
  <si>
    <t>4-8-10-6</t>
  </si>
  <si>
    <t>6-4-8-10</t>
  </si>
  <si>
    <t>6-4-10-8</t>
  </si>
  <si>
    <t>6-8-10-4</t>
  </si>
  <si>
    <t>8-4-6-10</t>
  </si>
  <si>
    <t>8-4-10-6</t>
  </si>
  <si>
    <t>8-6-10-4</t>
  </si>
  <si>
    <t>10-4-6-8</t>
  </si>
  <si>
    <t>10-4-8-6</t>
  </si>
  <si>
    <t>10-6-8-4</t>
  </si>
  <si>
    <t>-(52-52)</t>
  </si>
  <si>
    <t>B(86-88)</t>
  </si>
  <si>
    <t>A(67-61)</t>
  </si>
  <si>
    <t>TOTAL</t>
  </si>
  <si>
    <t>-(88-88)</t>
  </si>
  <si>
    <t>B(89-90)</t>
  </si>
  <si>
    <t>B(88-92)</t>
  </si>
  <si>
    <t>A(88-78)</t>
  </si>
  <si>
    <t>A(89-82)</t>
  </si>
  <si>
    <t>A(83-67)</t>
  </si>
  <si>
    <t>A(87-75)</t>
  </si>
  <si>
    <t>A(86-79)</t>
  </si>
  <si>
    <t>A(80-60)</t>
  </si>
  <si>
    <t>A(84-64)</t>
  </si>
  <si>
    <t>A(82-68)</t>
  </si>
  <si>
    <t>-(91-91)</t>
  </si>
  <si>
    <t>B(89-93)</t>
  </si>
  <si>
    <t>A(90-81)</t>
  </si>
  <si>
    <t>A(90-83)</t>
  </si>
  <si>
    <t>B(87-89)</t>
  </si>
  <si>
    <t>A(86-71)</t>
  </si>
  <si>
    <t>A(87-82)</t>
  </si>
  <si>
    <t>A(83-65)</t>
  </si>
  <si>
    <t>A(85-69)</t>
  </si>
  <si>
    <t>A(83-73)</t>
  </si>
  <si>
    <t>A(92-79)</t>
  </si>
  <si>
    <t>A(92-81)</t>
  </si>
  <si>
    <t>B(88-89)</t>
  </si>
  <si>
    <t>A(88-69)</t>
  </si>
  <si>
    <t>A(90-76)</t>
  </si>
  <si>
    <t>A(88-82)</t>
  </si>
  <si>
    <t>A(86-62)</t>
  </si>
  <si>
    <t>A(88-67)</t>
  </si>
  <si>
    <t>A(84-74)</t>
  </si>
  <si>
    <t>-(77-77)</t>
  </si>
  <si>
    <t>A(80-79)</t>
  </si>
  <si>
    <t>B(76-85)</t>
  </si>
  <si>
    <t>A(67-64)</t>
  </si>
  <si>
    <t>A(77-70)</t>
  </si>
  <si>
    <t>A(76-73)</t>
  </si>
  <si>
    <t>A(63-55)</t>
  </si>
  <si>
    <t>A(71-58)</t>
  </si>
  <si>
    <t>A(69-61)</t>
  </si>
  <si>
    <t>-(82-82)</t>
  </si>
  <si>
    <t>B(77-87)</t>
  </si>
  <si>
    <t>A(71-69)</t>
  </si>
  <si>
    <t>A(79-75)</t>
  </si>
  <si>
    <t>B(77-78)</t>
  </si>
  <si>
    <t>A(73-65)</t>
  </si>
  <si>
    <t>A(70-68)</t>
  </si>
  <si>
    <t>A(79-66)</t>
  </si>
  <si>
    <t>A(85-70)</t>
  </si>
  <si>
    <t>A(83-76)</t>
  </si>
  <si>
    <t>A(77-57)</t>
  </si>
  <si>
    <t>A(81-60)</t>
  </si>
  <si>
    <t>A(78-67)</t>
  </si>
  <si>
    <t>A(67-60)</t>
  </si>
  <si>
    <t>A(66-64)</t>
  </si>
  <si>
    <t>A(49-45)</t>
  </si>
  <si>
    <t>A(58-48)</t>
  </si>
  <si>
    <t>A(56-51)</t>
  </si>
  <si>
    <t>-(72-72)</t>
  </si>
  <si>
    <t>B(69-76)</t>
  </si>
  <si>
    <t>B(57-58)</t>
  </si>
  <si>
    <t>A(64-61)</t>
  </si>
  <si>
    <t>B(60-66)</t>
  </si>
  <si>
    <t>-(74-74)</t>
  </si>
  <si>
    <t>A(62-56)</t>
  </si>
  <si>
    <t>A(69-59)</t>
  </si>
  <si>
    <t>A(67-65)</t>
  </si>
  <si>
    <t>-(42-42)</t>
  </si>
  <si>
    <t>A(48-46)</t>
  </si>
  <si>
    <t>B(46-50)</t>
  </si>
  <si>
    <t>B(49-58)</t>
  </si>
  <si>
    <t>-(56-56)</t>
  </si>
  <si>
    <t>A Favored%:</t>
  </si>
  <si>
    <t>Favored %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</si>
  <si>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Weapons have to be either 4-6, 4-8, 4-10, 6-6, 6-10, 8-10. Anything else will break.</t>
    </r>
  </si>
  <si>
    <t>Shields must be 4, 6, 8 or 10. Engines can be any number from 1 to 10. (I think.)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</si>
</sst>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6" fillId="0" borderId="0" xfId="0" applyFont="1"/>
    <xf numFmtId="0" fontId="5" fillId="0" borderId="0" xfId="0" applyFont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0" fillId="4" borderId="0" xfId="0" applyFill="1"/>
    <xf numFmtId="0" fontId="0" fillId="6" borderId="0" xfId="0" applyFill="1"/>
    <xf numFmtId="0" fontId="0" fillId="4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5" fillId="3" borderId="13" xfId="0" applyNumberFormat="1" applyFont="1" applyFill="1" applyBorder="1" applyAlignment="1">
      <alignment horizontal="center"/>
    </xf>
    <xf numFmtId="9" fontId="0" fillId="0" borderId="4" xfId="0" applyNumberFormat="1" applyBorder="1"/>
    <xf numFmtId="9" fontId="0" fillId="0" borderId="0" xfId="0" applyNumberFormat="1" applyBorder="1"/>
    <xf numFmtId="164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3" borderId="0" xfId="0" applyFill="1"/>
    <xf numFmtId="0" fontId="0" fillId="7" borderId="0" xfId="0" applyFill="1"/>
    <xf numFmtId="0" fontId="9" fillId="0" borderId="14" xfId="0" applyFont="1" applyBorder="1"/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0" fillId="0" borderId="0" xfId="0" applyFont="1"/>
    <xf numFmtId="0" fontId="11" fillId="0" borderId="0" xfId="0" quotePrefix="1" applyFont="1"/>
    <xf numFmtId="0" fontId="11" fillId="0" borderId="0" xfId="0" applyFont="1" applyAlignment="1">
      <alignment horizontal="center"/>
    </xf>
    <xf numFmtId="0" fontId="9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8" borderId="0" xfId="0" applyFill="1"/>
    <xf numFmtId="0" fontId="0" fillId="8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/>
    <xf numFmtId="0" fontId="0" fillId="6" borderId="0" xfId="0" quotePrefix="1" applyFill="1" applyAlignment="1">
      <alignment horizontal="center"/>
    </xf>
    <xf numFmtId="0" fontId="4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9" fillId="0" borderId="14" xfId="0" applyNumberFormat="1" applyFont="1" applyBorder="1"/>
    <xf numFmtId="0" fontId="1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0" applyNumberFormat="1" applyFont="1"/>
    <xf numFmtId="164" fontId="11" fillId="0" borderId="0" xfId="0" applyNumberFormat="1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6" fontId="0" fillId="6" borderId="0" xfId="0" quotePrefix="1" applyNumberForma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0" xfId="0" applyFont="1"/>
    <xf numFmtId="0" fontId="0" fillId="3" borderId="0" xfId="0" applyFill="1" applyAlignment="1">
      <alignment horizontal="center"/>
    </xf>
    <xf numFmtId="0" fontId="4" fillId="4" borderId="0" xfId="0" applyFont="1" applyFill="1" applyAlignment="1">
      <alignment horizontal="center" vertical="center" textRotation="90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 textRotation="90"/>
    </xf>
    <xf numFmtId="0" fontId="7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7"/>
  <sheetViews>
    <sheetView tabSelected="1" workbookViewId="0">
      <selection activeCell="B16" sqref="B16"/>
    </sheetView>
  </sheetViews>
  <sheetFormatPr defaultRowHeight="15"/>
  <sheetData>
    <row r="1" spans="1:12">
      <c r="C1" s="15" t="s">
        <v>5</v>
      </c>
      <c r="D1" s="15" t="s">
        <v>4</v>
      </c>
    </row>
    <row r="2" spans="1:12">
      <c r="B2" s="92" t="s">
        <v>0</v>
      </c>
      <c r="C2" s="87" t="s">
        <v>1</v>
      </c>
      <c r="D2" s="88" t="s">
        <v>2</v>
      </c>
      <c r="E2" s="121" t="s">
        <v>3</v>
      </c>
      <c r="F2" s="95" t="s">
        <v>34</v>
      </c>
    </row>
    <row r="3" spans="1:12">
      <c r="A3" s="74" t="s">
        <v>63</v>
      </c>
      <c r="B3" s="9">
        <f>VLOOKUP($F3,Ship_Types,2)</f>
        <v>10</v>
      </c>
      <c r="C3" s="9">
        <f>VLOOKUP($F3,Ship_Types,3)</f>
        <v>4</v>
      </c>
      <c r="D3" s="9">
        <f>VLOOKUP($F3,Ship_Types,4)</f>
        <v>6</v>
      </c>
      <c r="E3" s="9">
        <f>VLOOKUP($F3,Ship_Types,5)</f>
        <v>8</v>
      </c>
      <c r="F3" s="110">
        <v>10</v>
      </c>
      <c r="G3" t="s">
        <v>81</v>
      </c>
    </row>
    <row r="4" spans="1:12">
      <c r="A4" s="75" t="s">
        <v>64</v>
      </c>
      <c r="B4" s="3">
        <f>VLOOKUP($F4,Ship_Types,2)</f>
        <v>6</v>
      </c>
      <c r="C4" s="3">
        <f>VLOOKUP($F4,Ship_Types,3)</f>
        <v>4</v>
      </c>
      <c r="D4" s="3">
        <f>VLOOKUP($F4,Ship_Types,4)</f>
        <v>8</v>
      </c>
      <c r="E4" s="3">
        <f>VLOOKUP($F4,Ship_Types,5)</f>
        <v>10</v>
      </c>
      <c r="F4" s="111">
        <v>4</v>
      </c>
      <c r="G4" t="s">
        <v>75</v>
      </c>
    </row>
    <row r="5" spans="1:12">
      <c r="A5" t="s">
        <v>173</v>
      </c>
      <c r="B5" s="6"/>
      <c r="C5" s="6"/>
      <c r="D5" s="6"/>
      <c r="E5" s="6"/>
      <c r="F5" s="111"/>
    </row>
    <row r="6" spans="1:12">
      <c r="A6" t="s">
        <v>174</v>
      </c>
      <c r="B6" s="6"/>
      <c r="C6" s="6"/>
      <c r="D6" s="6"/>
      <c r="E6" s="6"/>
      <c r="F6" s="111"/>
    </row>
    <row r="8" spans="1:12">
      <c r="A8" s="16" t="s">
        <v>26</v>
      </c>
      <c r="B8">
        <v>100</v>
      </c>
      <c r="H8" s="92" t="s">
        <v>0</v>
      </c>
      <c r="I8" s="87" t="s">
        <v>1</v>
      </c>
      <c r="J8" s="88" t="s">
        <v>2</v>
      </c>
      <c r="K8" s="120" t="s">
        <v>3</v>
      </c>
      <c r="L8" s="78" t="s">
        <v>172</v>
      </c>
    </row>
    <row r="9" spans="1:12" ht="15.75">
      <c r="B9" s="21" t="s">
        <v>19</v>
      </c>
      <c r="C9" s="21" t="s">
        <v>20</v>
      </c>
      <c r="D9" s="21" t="s">
        <v>21</v>
      </c>
      <c r="G9" s="89">
        <v>1</v>
      </c>
      <c r="H9" s="2">
        <v>4</v>
      </c>
      <c r="I9" s="3">
        <v>6</v>
      </c>
      <c r="J9" s="3">
        <v>8</v>
      </c>
      <c r="K9" s="129">
        <v>10</v>
      </c>
      <c r="L9" s="123">
        <f>C55</f>
        <v>0.27272727272727271</v>
      </c>
    </row>
    <row r="10" spans="1:12">
      <c r="A10" s="31" t="s">
        <v>27</v>
      </c>
      <c r="B10" s="37">
        <f ca="1">Master!G17*B8</f>
        <v>61.111111111111114</v>
      </c>
      <c r="C10" s="38">
        <f ca="1">Master!G16*B8</f>
        <v>38.888888888888893</v>
      </c>
      <c r="D10" s="39"/>
      <c r="G10" s="116">
        <v>2</v>
      </c>
      <c r="H10" s="117">
        <v>4</v>
      </c>
      <c r="I10" s="118">
        <v>6</v>
      </c>
      <c r="J10" s="127">
        <v>10</v>
      </c>
      <c r="K10" s="119">
        <v>8</v>
      </c>
      <c r="L10" s="123">
        <f>D55</f>
        <v>0.18181818181818182</v>
      </c>
    </row>
    <row r="11" spans="1:12">
      <c r="A11" s="31" t="s">
        <v>30</v>
      </c>
      <c r="B11" s="44">
        <f ca="1">Master!G22</f>
        <v>0.5</v>
      </c>
      <c r="C11" s="45">
        <f>Master!G35</f>
        <v>0.84615384615384615</v>
      </c>
      <c r="D11" s="40"/>
      <c r="E11" s="36"/>
      <c r="G11" s="89">
        <v>3</v>
      </c>
      <c r="H11" s="5">
        <v>4</v>
      </c>
      <c r="I11" s="6">
        <v>8</v>
      </c>
      <c r="J11" s="126">
        <v>10</v>
      </c>
      <c r="K11" s="7">
        <v>6</v>
      </c>
      <c r="L11" s="123">
        <f>E55</f>
        <v>9.0909090909090912E-2</v>
      </c>
    </row>
    <row r="12" spans="1:12" ht="16.5" thickBot="1">
      <c r="A12" s="31" t="s">
        <v>31</v>
      </c>
      <c r="B12" s="41">
        <f ca="1">B10*B11</f>
        <v>30.555555555555557</v>
      </c>
      <c r="C12" s="42">
        <f ca="1">C10*C11</f>
        <v>32.90598290598291</v>
      </c>
      <c r="D12" s="43">
        <f ca="1">SUM(B12:C12)</f>
        <v>63.461538461538467</v>
      </c>
      <c r="G12" s="116">
        <v>4</v>
      </c>
      <c r="H12" s="117">
        <v>6</v>
      </c>
      <c r="I12" s="118">
        <v>4</v>
      </c>
      <c r="J12" s="118">
        <v>8</v>
      </c>
      <c r="K12" s="128">
        <v>10</v>
      </c>
      <c r="L12" s="123">
        <f>F55</f>
        <v>0.36363636363636365</v>
      </c>
    </row>
    <row r="13" spans="1:12">
      <c r="G13" s="89">
        <v>5</v>
      </c>
      <c r="H13" s="5">
        <v>6</v>
      </c>
      <c r="I13" s="6">
        <v>4</v>
      </c>
      <c r="J13" s="126">
        <v>10</v>
      </c>
      <c r="K13" s="7">
        <v>8</v>
      </c>
      <c r="L13" s="123">
        <f>G55</f>
        <v>0.54545454545454541</v>
      </c>
    </row>
    <row r="14" spans="1:12">
      <c r="A14" s="32" t="s">
        <v>28</v>
      </c>
      <c r="B14" s="37">
        <f ca="1">Master!G16*B8</f>
        <v>38.888888888888893</v>
      </c>
      <c r="C14" s="38">
        <f ca="1">Master!G17*B8</f>
        <v>61.111111111111114</v>
      </c>
      <c r="D14" s="39"/>
      <c r="G14" s="116">
        <v>6</v>
      </c>
      <c r="H14" s="137">
        <v>6</v>
      </c>
      <c r="I14" s="118">
        <v>8</v>
      </c>
      <c r="J14" s="127">
        <v>10</v>
      </c>
      <c r="K14" s="119">
        <v>4</v>
      </c>
      <c r="L14" s="123">
        <f>H55</f>
        <v>0</v>
      </c>
    </row>
    <row r="15" spans="1:12">
      <c r="A15" s="32" t="s">
        <v>29</v>
      </c>
      <c r="B15" s="44">
        <f ca="1">Master!G30</f>
        <v>0.3888888888888889</v>
      </c>
      <c r="C15" s="45">
        <f>Master!G41</f>
        <v>0.6563573883161512</v>
      </c>
      <c r="D15" s="40"/>
      <c r="E15" s="46"/>
      <c r="G15" s="89">
        <v>7</v>
      </c>
      <c r="H15" s="138">
        <v>8</v>
      </c>
      <c r="I15" s="6">
        <v>4</v>
      </c>
      <c r="J15" s="6">
        <v>6</v>
      </c>
      <c r="K15" s="139">
        <v>10</v>
      </c>
      <c r="L15" s="123">
        <f>I55</f>
        <v>0.54545454545454541</v>
      </c>
    </row>
    <row r="16" spans="1:12" ht="16.5" thickBot="1">
      <c r="A16" s="32" t="s">
        <v>32</v>
      </c>
      <c r="B16" s="41">
        <f ca="1">B14*B15</f>
        <v>15.123456790123459</v>
      </c>
      <c r="C16" s="42">
        <f ca="1">C14*C15</f>
        <v>40.11072928598702</v>
      </c>
      <c r="D16" s="43">
        <f ca="1">SUM(B16:C16)</f>
        <v>55.234186076110475</v>
      </c>
      <c r="E16" s="3" t="str">
        <f t="shared" ref="E16" ca="1" si="0">CONCATENATE(IF($D$12&gt;$D$16, "A", IF($D$12&lt;$D$16, "B", "-")), "(", ROUND($D$12,0), "-", ROUND($D$16,0), ")")</f>
        <v>A(63-55)</v>
      </c>
      <c r="G16" s="116">
        <v>8</v>
      </c>
      <c r="H16" s="137">
        <v>8</v>
      </c>
      <c r="I16" s="118">
        <v>4</v>
      </c>
      <c r="J16" s="127">
        <v>10</v>
      </c>
      <c r="K16" s="119">
        <v>6</v>
      </c>
      <c r="L16" s="123">
        <f>J55</f>
        <v>0.90909090909090906</v>
      </c>
    </row>
    <row r="17" spans="1:14">
      <c r="G17" s="131">
        <v>9</v>
      </c>
      <c r="H17" s="138">
        <v>8</v>
      </c>
      <c r="I17" s="6">
        <v>6</v>
      </c>
      <c r="J17" s="126">
        <v>10</v>
      </c>
      <c r="K17" s="7">
        <v>4</v>
      </c>
      <c r="L17" s="123">
        <f>K55</f>
        <v>0.54545454545454541</v>
      </c>
    </row>
    <row r="18" spans="1:14">
      <c r="B18" s="141" t="s">
        <v>68</v>
      </c>
      <c r="C18" s="141"/>
      <c r="D18" s="141"/>
      <c r="E18" s="141"/>
      <c r="F18" s="141"/>
      <c r="G18" s="132">
        <v>10</v>
      </c>
      <c r="H18" s="125">
        <v>10</v>
      </c>
      <c r="I18" s="118">
        <v>4</v>
      </c>
      <c r="J18" s="118">
        <v>6</v>
      </c>
      <c r="K18" s="119">
        <v>8</v>
      </c>
      <c r="L18" s="123">
        <f>L55</f>
        <v>0.81818181818181823</v>
      </c>
    </row>
    <row r="19" spans="1:14">
      <c r="G19" s="131">
        <v>11</v>
      </c>
      <c r="H19" s="133">
        <v>10</v>
      </c>
      <c r="I19" s="6">
        <v>4</v>
      </c>
      <c r="J19" s="6">
        <v>8</v>
      </c>
      <c r="K19" s="7">
        <v>6</v>
      </c>
      <c r="L19" s="123">
        <f>M55</f>
        <v>1</v>
      </c>
    </row>
    <row r="20" spans="1:14">
      <c r="G20" s="132">
        <v>12</v>
      </c>
      <c r="H20" s="135">
        <v>10</v>
      </c>
      <c r="I20" s="134">
        <v>6</v>
      </c>
      <c r="J20" s="134">
        <v>8</v>
      </c>
      <c r="K20" s="136">
        <v>4</v>
      </c>
      <c r="L20" s="123">
        <f>N55</f>
        <v>0.72727272727272729</v>
      </c>
    </row>
    <row r="22" spans="1:14">
      <c r="C22" t="s">
        <v>84</v>
      </c>
      <c r="D22" t="s">
        <v>85</v>
      </c>
      <c r="E22" t="s">
        <v>86</v>
      </c>
      <c r="F22" t="s">
        <v>87</v>
      </c>
      <c r="G22" t="s">
        <v>88</v>
      </c>
      <c r="H22" t="s">
        <v>89</v>
      </c>
      <c r="I22" t="s">
        <v>90</v>
      </c>
      <c r="J22" t="s">
        <v>91</v>
      </c>
      <c r="K22" t="s">
        <v>92</v>
      </c>
      <c r="L22" t="s">
        <v>93</v>
      </c>
      <c r="M22" t="s">
        <v>94</v>
      </c>
      <c r="N22" t="s">
        <v>95</v>
      </c>
    </row>
    <row r="23" spans="1:14">
      <c r="C23" s="71">
        <v>1</v>
      </c>
      <c r="D23" s="71">
        <v>2</v>
      </c>
      <c r="E23" s="71">
        <v>3</v>
      </c>
      <c r="F23" s="71">
        <v>4</v>
      </c>
      <c r="G23" s="71">
        <v>5</v>
      </c>
      <c r="H23" s="71">
        <v>6</v>
      </c>
      <c r="I23" s="71">
        <v>7</v>
      </c>
      <c r="J23" s="71">
        <v>8</v>
      </c>
      <c r="K23" s="71">
        <v>9</v>
      </c>
      <c r="L23" s="71">
        <v>10</v>
      </c>
      <c r="M23" s="71">
        <v>11</v>
      </c>
      <c r="N23" s="71">
        <v>12</v>
      </c>
    </row>
    <row r="24" spans="1:14">
      <c r="A24" t="s">
        <v>84</v>
      </c>
      <c r="B24" s="32">
        <v>1</v>
      </c>
      <c r="C24" s="96" t="s">
        <v>100</v>
      </c>
      <c r="D24" s="3" t="s">
        <v>101</v>
      </c>
      <c r="E24" s="3" t="s">
        <v>102</v>
      </c>
      <c r="F24" s="3" t="s">
        <v>103</v>
      </c>
      <c r="G24" s="3" t="s">
        <v>104</v>
      </c>
      <c r="H24" s="3" t="s">
        <v>97</v>
      </c>
      <c r="I24" s="3" t="s">
        <v>105</v>
      </c>
      <c r="J24" s="58" t="s">
        <v>106</v>
      </c>
      <c r="K24" s="58" t="s">
        <v>107</v>
      </c>
      <c r="L24" s="58" t="s">
        <v>108</v>
      </c>
      <c r="M24" s="58" t="s">
        <v>109</v>
      </c>
      <c r="N24" s="59" t="s">
        <v>110</v>
      </c>
    </row>
    <row r="25" spans="1:14">
      <c r="A25" t="s">
        <v>85</v>
      </c>
      <c r="B25" s="32">
        <v>2</v>
      </c>
      <c r="C25" s="112" t="str">
        <f>CONCATENATE((IF(LEFT(D24)="A","B", (IF(LEFT(D24)="B","A","-")))), "(", MID(D24,6,2), "-", MID(D24,3,2), ")")</f>
        <v>A(90-89)</v>
      </c>
      <c r="D25" s="97" t="s">
        <v>111</v>
      </c>
      <c r="E25" s="6" t="s">
        <v>112</v>
      </c>
      <c r="F25" s="6" t="s">
        <v>113</v>
      </c>
      <c r="G25" s="6" t="s">
        <v>114</v>
      </c>
      <c r="H25" s="6" t="s">
        <v>115</v>
      </c>
      <c r="I25" s="6" t="s">
        <v>116</v>
      </c>
      <c r="J25" s="60" t="s">
        <v>103</v>
      </c>
      <c r="K25" s="60" t="s">
        <v>117</v>
      </c>
      <c r="L25" s="60" t="s">
        <v>118</v>
      </c>
      <c r="M25" s="60" t="s">
        <v>119</v>
      </c>
      <c r="N25" s="61" t="s">
        <v>120</v>
      </c>
    </row>
    <row r="26" spans="1:14">
      <c r="A26" t="s">
        <v>86</v>
      </c>
      <c r="B26" s="32">
        <v>3</v>
      </c>
      <c r="C26" s="112" t="str">
        <f>CONCATENATE((IF(LEFT(E24)="A","B", (IF(LEFT(E24)="B","A","-")))), "(", MID(E24,6,2), "-", MID(E24,3,2), ")")</f>
        <v>A(92-88)</v>
      </c>
      <c r="D26" s="114" t="str">
        <f>CONCATENATE((IF(LEFT(E25)="A","B", (IF(LEFT(E25)="B","A","-")))), "(", MID(E25,6,2), "-", MID(E25,3,2), ")")</f>
        <v>A(93-89)</v>
      </c>
      <c r="E26" s="97" t="s">
        <v>111</v>
      </c>
      <c r="F26" s="6" t="s">
        <v>121</v>
      </c>
      <c r="G26" s="6" t="s">
        <v>122</v>
      </c>
      <c r="H26" s="6" t="s">
        <v>123</v>
      </c>
      <c r="I26" s="6" t="s">
        <v>124</v>
      </c>
      <c r="J26" s="60" t="s">
        <v>125</v>
      </c>
      <c r="K26" s="60" t="s">
        <v>126</v>
      </c>
      <c r="L26" s="60" t="s">
        <v>127</v>
      </c>
      <c r="M26" s="60" t="s">
        <v>128</v>
      </c>
      <c r="N26" s="61" t="s">
        <v>129</v>
      </c>
    </row>
    <row r="27" spans="1:14">
      <c r="A27" t="s">
        <v>87</v>
      </c>
      <c r="B27" s="32">
        <v>4</v>
      </c>
      <c r="C27" s="112" t="str">
        <f>CONCATENATE((IF(LEFT(F24)="A","B", (IF(LEFT(F24)="B","A","-")))), "(", MID(F24,6,2), "-", MID(F24,3,2), ")")</f>
        <v>B(78-88)</v>
      </c>
      <c r="D27" s="114" t="str">
        <f>CONCATENATE((IF(LEFT(F25)="A","B", (IF(LEFT(F25)="B","A","-")))), "(", MID(F25,6,2), "-", MID(F25,3,2), ")")</f>
        <v>B(81-90)</v>
      </c>
      <c r="E27" s="114" t="str">
        <f>CONCATENATE((IF(LEFT(F26)="A","B", (IF(LEFT(F26)="B","A","-")))), "(", MID(F26,6,2), "-", MID(F26,3,2), ")")</f>
        <v>B(79-92)</v>
      </c>
      <c r="F27" s="97" t="s">
        <v>130</v>
      </c>
      <c r="G27" s="6" t="s">
        <v>131</v>
      </c>
      <c r="H27" s="6" t="s">
        <v>132</v>
      </c>
      <c r="I27" s="6" t="s">
        <v>133</v>
      </c>
      <c r="J27" s="60" t="s">
        <v>134</v>
      </c>
      <c r="K27" s="60" t="s">
        <v>135</v>
      </c>
      <c r="L27" s="60" t="s">
        <v>136</v>
      </c>
      <c r="M27" s="60" t="s">
        <v>137</v>
      </c>
      <c r="N27" s="61" t="s">
        <v>138</v>
      </c>
    </row>
    <row r="28" spans="1:14">
      <c r="A28" t="s">
        <v>88</v>
      </c>
      <c r="B28" s="32">
        <v>5</v>
      </c>
      <c r="C28" s="112" t="str">
        <f>CONCATENATE((IF(LEFT(G24)="A","B", (IF(LEFT(G24)="B","A","-")))), "(", MID(G24,6,2), "-", MID(G24,3,2), ")")</f>
        <v>B(82-89)</v>
      </c>
      <c r="D28" s="114" t="str">
        <f>CONCATENATE((IF(LEFT(G25)="A","B", (IF(LEFT(G25)="B","A","-")))), "(", MID(G25,6,2), "-", MID(G25,3,2), ")")</f>
        <v>B(83-90)</v>
      </c>
      <c r="E28" s="114" t="str">
        <f>CONCATENATE((IF(LEFT(G26)="A","B", (IF(LEFT(G26)="B","A","-")))), "(", MID(G26,6,2), "-", MID(G26,3,2), ")")</f>
        <v>B(81-92)</v>
      </c>
      <c r="F28" s="114" t="str">
        <f>CONCATENATE((IF(LEFT(G27)="A","B", (IF(LEFT(G27)="B","A","-")))), "(", MID(G27,6,2), "-", MID(G27,3,2), ")")</f>
        <v>B(79-80)</v>
      </c>
      <c r="G28" s="97" t="s">
        <v>139</v>
      </c>
      <c r="H28" s="6" t="s">
        <v>140</v>
      </c>
      <c r="I28" s="6" t="s">
        <v>141</v>
      </c>
      <c r="J28" s="60" t="s">
        <v>142</v>
      </c>
      <c r="K28" s="60" t="s">
        <v>143</v>
      </c>
      <c r="L28" s="60" t="s">
        <v>98</v>
      </c>
      <c r="M28" s="60" t="s">
        <v>144</v>
      </c>
      <c r="N28" s="61" t="s">
        <v>145</v>
      </c>
    </row>
    <row r="29" spans="1:14">
      <c r="A29" t="s">
        <v>89</v>
      </c>
      <c r="B29" s="32">
        <v>6</v>
      </c>
      <c r="C29" s="112" t="str">
        <f>CONCATENATE((IF(LEFT(H24)="A","B", (IF(LEFT(H24)="B","A","-")))), "(", MID(H24,6,2), "-", MID(H24,3,2), ")")</f>
        <v>A(88-86)</v>
      </c>
      <c r="D29" s="114" t="str">
        <f>CONCATENATE((IF(LEFT(H25)="A","B", (IF(LEFT(H25)="B","A","-")))), "(", MID(H25,6,2), "-", MID(H25,3,2), ")")</f>
        <v>A(89-87)</v>
      </c>
      <c r="E29" s="114" t="str">
        <f>CONCATENATE((IF(LEFT(H26)="A","B", (IF(LEFT(H26)="B","A","-")))), "(", MID(H26,6,2), "-", MID(H26,3,2), ")")</f>
        <v>A(89-88)</v>
      </c>
      <c r="F29" s="114" t="str">
        <f>CONCATENATE((IF(LEFT(H27)="A","B", (IF(LEFT(H27)="B","A","-")))), "(", MID(H27,6,2), "-", MID(H27,3,2), ")")</f>
        <v>A(85-76)</v>
      </c>
      <c r="G29" s="114" t="str">
        <f>CONCATENATE((IF(LEFT(H28)="A","B", (IF(LEFT(H28)="B","A","-")))), "(", MID(H28,6,2), "-", MID(H28,3,2), ")")</f>
        <v>A(87-77)</v>
      </c>
      <c r="H29" s="97" t="s">
        <v>83</v>
      </c>
      <c r="I29" s="6" t="s">
        <v>146</v>
      </c>
      <c r="J29" s="60" t="s">
        <v>147</v>
      </c>
      <c r="K29" s="60" t="s">
        <v>148</v>
      </c>
      <c r="L29" s="60" t="s">
        <v>149</v>
      </c>
      <c r="M29" s="60" t="s">
        <v>150</v>
      </c>
      <c r="N29" s="61" t="s">
        <v>151</v>
      </c>
    </row>
    <row r="30" spans="1:14">
      <c r="A30" t="s">
        <v>90</v>
      </c>
      <c r="B30" s="32">
        <v>7</v>
      </c>
      <c r="C30" s="112" t="str">
        <f>CONCATENATE((IF(LEFT(I24)="A","B", (IF(LEFT(I24)="B","A","-")))), "(", MID(I24,6,2), "-", MID(I24,3,2), ")")</f>
        <v>B(67-83)</v>
      </c>
      <c r="D30" s="114" t="str">
        <f>CONCATENATE((IF(LEFT(I25)="A","B", (IF(LEFT(I25)="B","A","-")))), "(", MID(I25,6,2), "-", MID(I25,3,2), ")")</f>
        <v>B(71-86)</v>
      </c>
      <c r="E30" s="114" t="str">
        <f>CONCATENATE((IF(LEFT(I26)="A","B", (IF(LEFT(I26)="B","A","-")))), "(", MID(I26,6,2), "-", MID(I26,3,2), ")")</f>
        <v>B(69-88)</v>
      </c>
      <c r="F30" s="114" t="str">
        <f>CONCATENATE((IF(LEFT(I27)="A","B", (IF(LEFT(I27)="B","A","-")))), "(", MID(I27,6,2), "-", MID(I27,3,2), ")")</f>
        <v>B(64-67)</v>
      </c>
      <c r="G30" s="114" t="str">
        <f>CONCATENATE((IF(LEFT(I28)="A","B", (IF(LEFT(I28)="B","A","-")))), "(", MID(I28,6,2), "-", MID(I28,3,2), ")")</f>
        <v>B(69-71)</v>
      </c>
      <c r="H30" s="114" t="str">
        <f>CONCATENATE((IF(LEFT(I29)="A","B", (IF(LEFT(I29)="B","A","-")))), "(", MID(I29,6,2), "-", MID(I29,3,2), ")")</f>
        <v>B(66-79)</v>
      </c>
      <c r="I30" s="97" t="s">
        <v>70</v>
      </c>
      <c r="J30" s="60" t="s">
        <v>152</v>
      </c>
      <c r="K30" s="60" t="s">
        <v>153</v>
      </c>
      <c r="L30" s="60" t="s">
        <v>154</v>
      </c>
      <c r="M30" s="60" t="s">
        <v>155</v>
      </c>
      <c r="N30" s="61" t="s">
        <v>156</v>
      </c>
    </row>
    <row r="31" spans="1:14">
      <c r="A31" t="s">
        <v>91</v>
      </c>
      <c r="B31" s="32">
        <v>8</v>
      </c>
      <c r="C31" s="112" t="str">
        <f>CONCATENATE((IF(LEFT(J24)="A","B", (IF(LEFT(J24)="B","A","-")))), "(", MID(J24,6,2), "-", MID(J24,3,2), ")")</f>
        <v>B(75-87)</v>
      </c>
      <c r="D31" s="114" t="str">
        <f>CONCATENATE((IF(LEFT(J25)="A","B", (IF(LEFT(J25)="B","A","-")))), "(", MID(J25,6,2), "-", MID(J25,3,2), ")")</f>
        <v>B(78-88)</v>
      </c>
      <c r="E31" s="114" t="str">
        <f>CONCATENATE((IF(LEFT(J26)="A","B", (IF(LEFT(J26)="B","A","-")))), "(", MID(J26,6,2), "-", MID(J26,3,2), ")")</f>
        <v>B(76-90)</v>
      </c>
      <c r="F31" s="114" t="str">
        <f>CONCATENATE((IF(LEFT(J27)="A","B", (IF(LEFT(J27)="B","A","-")))), "(", MID(J27,6,2), "-", MID(J27,3,2), ")")</f>
        <v>B(70-77)</v>
      </c>
      <c r="G31" s="114" t="str">
        <f>CONCATENATE((IF(LEFT(J28)="A","B", (IF(LEFT(J28)="B","A","-")))), "(", MID(J28,6,2), "-", MID(J28,3,2), ")")</f>
        <v>B(75-79)</v>
      </c>
      <c r="H31" s="114" t="str">
        <f>CONCATENATE((IF(LEFT(J29)="A","B", (IF(LEFT(J29)="B","A","-")))), "(", MID(J29,6,2), "-", MID(J29,3,2), ")")</f>
        <v>B(70-85)</v>
      </c>
      <c r="I31" s="114" t="str">
        <f>CONCATENATE((IF(LEFT(J30)="A","B", (IF(LEFT(J30)="B","A","-")))), "(", MID(J30,6,2), "-", MID(J30,3,2), ")")</f>
        <v>B(60-67)</v>
      </c>
      <c r="J31" s="97" t="s">
        <v>157</v>
      </c>
      <c r="K31" s="60" t="s">
        <v>158</v>
      </c>
      <c r="L31" s="60" t="s">
        <v>159</v>
      </c>
      <c r="M31" s="60" t="s">
        <v>160</v>
      </c>
      <c r="N31" s="61" t="s">
        <v>161</v>
      </c>
    </row>
    <row r="32" spans="1:14">
      <c r="A32" t="s">
        <v>92</v>
      </c>
      <c r="B32" s="32">
        <v>9</v>
      </c>
      <c r="C32" s="112" t="str">
        <f>CONCATENATE((IF(LEFT(K24)="A","B", (IF(LEFT(K24)="B","A","-")))), "(", MID(K24,6,2), "-", MID(K24,3,2), ")")</f>
        <v>B(79-86)</v>
      </c>
      <c r="D32" s="114" t="str">
        <f>CONCATENATE((IF(LEFT(K25)="A","B", (IF(LEFT(K25)="B","A","-")))), "(", MID(K25,6,2), "-", MID(K25,3,2), ")")</f>
        <v>B(82-87)</v>
      </c>
      <c r="E32" s="114" t="str">
        <f>CONCATENATE((IF(LEFT(K26)="A","B", (IF(LEFT(K26)="B","A","-")))), "(", MID(K26,6,2), "-", MID(K26,3,2), ")")</f>
        <v>B(82-88)</v>
      </c>
      <c r="F32" s="114" t="str">
        <f>CONCATENATE((IF(LEFT(K27)="A","B", (IF(LEFT(K27)="B","A","-")))), "(", MID(K27,6,2), "-", MID(K27,3,2), ")")</f>
        <v>B(73-76)</v>
      </c>
      <c r="G32" s="114" t="str">
        <f>CONCATENATE((IF(LEFT(K28)="A","B", (IF(LEFT(K28)="B","A","-")))), "(", MID(K28,6,2), "-", MID(K28,3,2), ")")</f>
        <v>A(78-77)</v>
      </c>
      <c r="H32" s="114" t="str">
        <f>CONCATENATE((IF(LEFT(K29)="A","B", (IF(LEFT(K29)="B","A","-")))), "(", MID(K29,6,2), "-", MID(K29,3,2), ")")</f>
        <v>B(76-83)</v>
      </c>
      <c r="I32" s="114" t="str">
        <f>CONCATENATE((IF(LEFT(K30)="A","B", (IF(LEFT(K30)="B","A","-")))), "(", MID(K30,6,2), "-", MID(K30,3,2), ")")</f>
        <v>B(64-66)</v>
      </c>
      <c r="J32" s="114" t="str">
        <f>CONCATENATE((IF(LEFT(K31)="A","B", (IF(LEFT(K31)="B","A","-")))), "(", MID(K31,6,2), "-", MID(K31,3,2), ")")</f>
        <v>A(76-69)</v>
      </c>
      <c r="K32" s="97" t="s">
        <v>162</v>
      </c>
      <c r="L32" s="60" t="s">
        <v>163</v>
      </c>
      <c r="M32" s="60" t="s">
        <v>164</v>
      </c>
      <c r="N32" s="61" t="s">
        <v>165</v>
      </c>
    </row>
    <row r="33" spans="1:17">
      <c r="A33" t="s">
        <v>93</v>
      </c>
      <c r="B33" s="32">
        <v>10</v>
      </c>
      <c r="C33" s="112" t="str">
        <f>CONCATENATE((IF(LEFT(L24)="A","B", (IF(LEFT(L24)="B","A","-")))), "(", MID(L24,6,2), "-", MID(L24,3,2), ")")</f>
        <v>B(60-80)</v>
      </c>
      <c r="D33" s="114" t="str">
        <f>CONCATENATE((IF(LEFT(L25)="A","B", (IF(LEFT(L25)="B","A","-")))), "(", MID(L25,6,2), "-", MID(L25,3,2), ")")</f>
        <v>B(65-83)</v>
      </c>
      <c r="E33" s="114" t="str">
        <f>CONCATENATE((IF(LEFT(L26)="A","B", (IF(LEFT(L26)="B","A","-")))), "(", MID(L26,6,2), "-", MID(L26,3,2), ")")</f>
        <v>B(62-86)</v>
      </c>
      <c r="F33" s="114" t="str">
        <f>CONCATENATE((IF(LEFT(L27)="A","B", (IF(LEFT(L27)="B","A","-")))), "(", MID(L27,6,2), "-", MID(L27,3,2), ")")</f>
        <v>B(55-63)</v>
      </c>
      <c r="G33" s="114" t="str">
        <f>CONCATENATE((IF(LEFT(L28)="A","B", (IF(LEFT(L28)="B","A","-")))), "(", MID(L28,6,2), "-", MID(L28,3,2), ")")</f>
        <v>B(61-67)</v>
      </c>
      <c r="H33" s="114" t="str">
        <f>CONCATENATE((IF(LEFT(L29)="A","B", (IF(LEFT(L29)="B","A","-")))), "(", MID(L29,6,2), "-", MID(L29,3,2), ")")</f>
        <v>B(57-77)</v>
      </c>
      <c r="I33" s="114" t="str">
        <f>CONCATENATE((IF(LEFT(L30)="A","B", (IF(LEFT(L30)="B","A","-")))), "(", MID(L30,6,2), "-", MID(L30,3,2), ")")</f>
        <v>B(45-49)</v>
      </c>
      <c r="J33" s="114" t="str">
        <f>CONCATENATE((IF(LEFT(L31)="A","B", (IF(LEFT(L31)="B","A","-")))), "(", MID(L31,6,2), "-", MID(L31,3,2), ")")</f>
        <v>A(58-57)</v>
      </c>
      <c r="K33" s="114" t="str">
        <f>CONCATENATE((IF(LEFT(L32)="A","B", (IF(LEFT(L32)="B","A","-")))), "(", MID(L32,6,2), "-", MID(L32,3,2), ")")</f>
        <v>B(56-62)</v>
      </c>
      <c r="L33" s="97" t="s">
        <v>166</v>
      </c>
      <c r="M33" s="60" t="s">
        <v>167</v>
      </c>
      <c r="N33" s="61" t="s">
        <v>168</v>
      </c>
    </row>
    <row r="34" spans="1:17">
      <c r="A34" t="s">
        <v>94</v>
      </c>
      <c r="B34" s="32">
        <v>11</v>
      </c>
      <c r="C34" s="112" t="str">
        <f>CONCATENATE((IF(LEFT(M24)="A","B", (IF(LEFT(M24)="B","A","-")))), "(", MID(M24,6,2), "-", MID(M24,3,2), ")")</f>
        <v>B(64-84)</v>
      </c>
      <c r="D34" s="114" t="str">
        <f>CONCATENATE((IF(LEFT(M25)="A","B", (IF(LEFT(M25)="B","A","-")))), "(", MID(M25,6,2), "-", MID(M25,3,2), ")")</f>
        <v>B(69-85)</v>
      </c>
      <c r="E34" s="114" t="str">
        <f>CONCATENATE((IF(LEFT(M26)="A","B", (IF(LEFT(M26)="B","A","-")))), "(", MID(M26,6,2), "-", MID(M26,3,2), ")")</f>
        <v>B(67-88)</v>
      </c>
      <c r="F34" s="114" t="str">
        <f>CONCATENATE((IF(LEFT(M27)="A","B", (IF(LEFT(M27)="B","A","-")))), "(", MID(M27,6,2), "-", MID(M27,3,2), ")")</f>
        <v>B(58-71)</v>
      </c>
      <c r="G34" s="114" t="str">
        <f>CONCATENATE((IF(LEFT(M28)="A","B", (IF(LEFT(M28)="B","A","-")))), "(", MID(M28,6,2), "-", MID(M28,3,2), ")")</f>
        <v>B(65-73)</v>
      </c>
      <c r="H34" s="114" t="str">
        <f>CONCATENATE((IF(LEFT(M29)="A","B", (IF(LEFT(M29)="B","A","-")))), "(", MID(M29,6,2), "-", MID(M29,3,2), ")")</f>
        <v>B(60-81)</v>
      </c>
      <c r="I34" s="114" t="str">
        <f>CONCATENATE((IF(LEFT(M30)="A","B", (IF(LEFT(M30)="B","A","-")))), "(", MID(M30,6,2), "-", MID(M30,3,2), ")")</f>
        <v>B(48-58)</v>
      </c>
      <c r="J34" s="114" t="str">
        <f>CONCATENATE((IF(LEFT(M31)="A","B", (IF(LEFT(M31)="B","A","-")))), "(", MID(M31,6,2), "-", MID(M31,3,2), ")")</f>
        <v>B(61-64)</v>
      </c>
      <c r="K34" s="114" t="str">
        <f>CONCATENATE((IF(LEFT(M32)="A","B", (IF(LEFT(M32)="B","A","-")))), "(", MID(M32,6,2), "-", MID(M32,3,2), ")")</f>
        <v>B(59-69)</v>
      </c>
      <c r="L34" s="114" t="str">
        <f>CONCATENATE((IF(LEFT(M33)="A","B", (IF(LEFT(M33)="B","A","-")))), "(", MID(M33,6,2), "-", MID(M33,3,2), ")")</f>
        <v>B(46-48)</v>
      </c>
      <c r="M34" s="97" t="s">
        <v>96</v>
      </c>
      <c r="N34" s="7" t="s">
        <v>169</v>
      </c>
    </row>
    <row r="35" spans="1:17">
      <c r="A35" t="s">
        <v>95</v>
      </c>
      <c r="B35" s="32">
        <v>12</v>
      </c>
      <c r="C35" s="113" t="str">
        <f>CONCATENATE((IF(LEFT(N24)="A","B", (IF(LEFT(N24)="B","A","-")))), "(", MID(N24,6,2), "-", MID(N24,3,2), ")")</f>
        <v>B(68-82)</v>
      </c>
      <c r="D35" s="115" t="str">
        <f>CONCATENATE((IF(LEFT(N25)="A","B", (IF(LEFT(N25)="B","A","-")))), "(", MID(N25,6,2), "-", MID(N25,3,2), ")")</f>
        <v>B(73-83)</v>
      </c>
      <c r="E35" s="115" t="str">
        <f>CONCATENATE((IF(LEFT(N26)="A","B", (IF(LEFT(N26)="B","A","-")))), "(", MID(N26,6,2), "-", MID(N26,3,2), ")")</f>
        <v>B(74-84)</v>
      </c>
      <c r="F35" s="115" t="str">
        <f>CONCATENATE((IF(LEFT(N27)="A","B", (IF(LEFT(N27)="B","A","-")))), "(", MID(N27,6,2), "-", MID(N27,3,2), ")")</f>
        <v>B(61-69)</v>
      </c>
      <c r="G35" s="115" t="str">
        <f>CONCATENATE((IF(LEFT(N28)="A","B", (IF(LEFT(N28)="B","A","-")))), "(", MID(N28,6,2), "-", MID(N28,3,2), ")")</f>
        <v>B(68-70)</v>
      </c>
      <c r="H35" s="115" t="str">
        <f>CONCATENATE((IF(LEFT(N29)="A","B", (IF(LEFT(N29)="B","A","-")))), "(", MID(N29,6,2), "-", MID(N29,3,2), ")")</f>
        <v>B(67-78)</v>
      </c>
      <c r="I35" s="115" t="str">
        <f>CONCATENATE((IF(LEFT(N30)="A","B", (IF(LEFT(N30)="B","A","-")))), "(", MID(N30,6,2), "-", MID(N30,3,2), ")")</f>
        <v>B(51-56)</v>
      </c>
      <c r="J35" s="115" t="str">
        <f>CONCATENATE((IF(LEFT(N31)="A","B", (IF(LEFT(N31)="B","A","-")))), "(", MID(N31,6,2), "-", MID(N31,3,2), ")")</f>
        <v>A(66-60)</v>
      </c>
      <c r="K35" s="115" t="str">
        <f>CONCATENATE((IF(LEFT(N32)="A","B", (IF(LEFT(N32)="B","A","-")))), "(", MID(N32,6,2), "-", MID(N32,3,2), ")")</f>
        <v>B(65-67)</v>
      </c>
      <c r="L35" s="115" t="str">
        <f>CONCATENATE((IF(LEFT(N33)="A","B", (IF(LEFT(N33)="B","A","-")))), "(", MID(N33,6,2), "-", MID(N33,3,2), ")")</f>
        <v>A(50-46)</v>
      </c>
      <c r="M35" s="115" t="str">
        <f>CONCATENATE((IF(LEFT(N34)="A","B", (IF(LEFT(N34)="B","A","-")))), "(", MID(N34,6,2), "-", MID(N34,3,2), ")")</f>
        <v>A(58-49)</v>
      </c>
      <c r="N35" s="98" t="s">
        <v>170</v>
      </c>
    </row>
    <row r="36" spans="1:17">
      <c r="B36" s="122" t="s">
        <v>171</v>
      </c>
      <c r="C36" s="124">
        <f>C55</f>
        <v>0.27272727272727271</v>
      </c>
      <c r="D36" s="124">
        <f t="shared" ref="D36:N36" si="1">D55</f>
        <v>0.18181818181818182</v>
      </c>
      <c r="E36" s="124">
        <f t="shared" si="1"/>
        <v>9.0909090909090912E-2</v>
      </c>
      <c r="F36" s="124">
        <f t="shared" si="1"/>
        <v>0.36363636363636365</v>
      </c>
      <c r="G36" s="124">
        <f t="shared" si="1"/>
        <v>0.54545454545454541</v>
      </c>
      <c r="H36" s="124">
        <f t="shared" si="1"/>
        <v>0</v>
      </c>
      <c r="I36" s="124">
        <f t="shared" si="1"/>
        <v>0.54545454545454541</v>
      </c>
      <c r="J36" s="124">
        <f t="shared" si="1"/>
        <v>0.90909090909090906</v>
      </c>
      <c r="K36" s="124">
        <f t="shared" si="1"/>
        <v>0.54545454545454541</v>
      </c>
      <c r="L36" s="124">
        <f t="shared" si="1"/>
        <v>0.81818181818181823</v>
      </c>
      <c r="M36" s="124">
        <f t="shared" si="1"/>
        <v>1</v>
      </c>
      <c r="N36" s="124">
        <f t="shared" si="1"/>
        <v>0.72727272727272729</v>
      </c>
    </row>
    <row r="39" spans="1:17">
      <c r="C39" t="s">
        <v>84</v>
      </c>
      <c r="D39" t="s">
        <v>85</v>
      </c>
      <c r="E39" t="s">
        <v>86</v>
      </c>
      <c r="F39" t="s">
        <v>87</v>
      </c>
      <c r="G39" t="s">
        <v>88</v>
      </c>
      <c r="H39" t="s">
        <v>89</v>
      </c>
      <c r="I39" t="s">
        <v>90</v>
      </c>
      <c r="J39" t="s">
        <v>91</v>
      </c>
      <c r="K39" t="s">
        <v>92</v>
      </c>
      <c r="L39" t="s">
        <v>93</v>
      </c>
      <c r="M39" t="s">
        <v>94</v>
      </c>
      <c r="N39" t="s">
        <v>95</v>
      </c>
    </row>
    <row r="40" spans="1:17">
      <c r="C40" s="71">
        <v>1</v>
      </c>
      <c r="D40" s="71">
        <v>2</v>
      </c>
      <c r="E40" s="71">
        <v>3</v>
      </c>
      <c r="F40" s="71">
        <v>4</v>
      </c>
      <c r="G40" s="71">
        <v>5</v>
      </c>
      <c r="H40" s="71">
        <v>6</v>
      </c>
      <c r="I40" s="71">
        <v>7</v>
      </c>
      <c r="J40" s="71">
        <v>8</v>
      </c>
      <c r="K40" s="71">
        <v>9</v>
      </c>
      <c r="L40" s="71">
        <v>10</v>
      </c>
      <c r="M40" s="71">
        <v>11</v>
      </c>
      <c r="N40" s="71">
        <v>12</v>
      </c>
      <c r="O40" t="s">
        <v>73</v>
      </c>
      <c r="P40" t="s">
        <v>74</v>
      </c>
      <c r="Q40" t="s">
        <v>99</v>
      </c>
    </row>
    <row r="41" spans="1:17">
      <c r="A41" t="s">
        <v>84</v>
      </c>
      <c r="B41" s="32">
        <v>1</v>
      </c>
      <c r="C41" s="2" t="str">
        <f>LEFT(C24)</f>
        <v>-</v>
      </c>
      <c r="D41" s="3" t="str">
        <f t="shared" ref="D41:N41" si="2">LEFT(D24)</f>
        <v>B</v>
      </c>
      <c r="E41" s="3" t="str">
        <f t="shared" si="2"/>
        <v>B</v>
      </c>
      <c r="F41" s="3" t="str">
        <f t="shared" si="2"/>
        <v>A</v>
      </c>
      <c r="G41" s="3" t="str">
        <f t="shared" si="2"/>
        <v>A</v>
      </c>
      <c r="H41" s="3" t="str">
        <f t="shared" si="2"/>
        <v>B</v>
      </c>
      <c r="I41" s="3" t="str">
        <f t="shared" si="2"/>
        <v>A</v>
      </c>
      <c r="J41" s="3" t="str">
        <f t="shared" si="2"/>
        <v>A</v>
      </c>
      <c r="K41" s="3" t="str">
        <f t="shared" si="2"/>
        <v>A</v>
      </c>
      <c r="L41" s="3" t="str">
        <f t="shared" si="2"/>
        <v>A</v>
      </c>
      <c r="M41" s="3" t="str">
        <f t="shared" si="2"/>
        <v>A</v>
      </c>
      <c r="N41" s="4" t="str">
        <f t="shared" si="2"/>
        <v>A</v>
      </c>
      <c r="O41" s="11">
        <f>COUNTIF(C41:N41, "A")</f>
        <v>8</v>
      </c>
      <c r="P41" s="11">
        <f>COUNTIF(C41:N41,"B")</f>
        <v>3</v>
      </c>
      <c r="Q41">
        <f>SUM(O41:P41)</f>
        <v>11</v>
      </c>
    </row>
    <row r="42" spans="1:17">
      <c r="A42" t="s">
        <v>85</v>
      </c>
      <c r="B42" s="32">
        <v>2</v>
      </c>
      <c r="C42" s="5" t="str">
        <f t="shared" ref="C42:N52" si="3">LEFT(C25)</f>
        <v>A</v>
      </c>
      <c r="D42" s="6" t="str">
        <f t="shared" si="3"/>
        <v>-</v>
      </c>
      <c r="E42" s="6" t="str">
        <f t="shared" si="3"/>
        <v>B</v>
      </c>
      <c r="F42" s="6" t="str">
        <f t="shared" si="3"/>
        <v>A</v>
      </c>
      <c r="G42" s="6" t="str">
        <f t="shared" si="3"/>
        <v>A</v>
      </c>
      <c r="H42" s="6" t="str">
        <f t="shared" si="3"/>
        <v>B</v>
      </c>
      <c r="I42" s="6" t="str">
        <f t="shared" si="3"/>
        <v>A</v>
      </c>
      <c r="J42" s="6" t="str">
        <f t="shared" si="3"/>
        <v>A</v>
      </c>
      <c r="K42" s="6" t="str">
        <f t="shared" si="3"/>
        <v>A</v>
      </c>
      <c r="L42" s="6" t="str">
        <f t="shared" si="3"/>
        <v>A</v>
      </c>
      <c r="M42" s="6" t="str">
        <f t="shared" si="3"/>
        <v>A</v>
      </c>
      <c r="N42" s="7" t="str">
        <f t="shared" si="3"/>
        <v>A</v>
      </c>
      <c r="O42" s="11">
        <f t="shared" ref="O42:O52" si="4">COUNTIF(C42:N42, "A")</f>
        <v>9</v>
      </c>
      <c r="P42" s="11">
        <f t="shared" ref="P42:P52" si="5">COUNTIF(C42:N42,"B")</f>
        <v>2</v>
      </c>
      <c r="Q42">
        <f t="shared" ref="Q42:Q52" si="6">SUM(O42:P42)</f>
        <v>11</v>
      </c>
    </row>
    <row r="43" spans="1:17">
      <c r="A43" t="s">
        <v>86</v>
      </c>
      <c r="B43" s="32">
        <v>3</v>
      </c>
      <c r="C43" s="5" t="str">
        <f t="shared" si="3"/>
        <v>A</v>
      </c>
      <c r="D43" s="6" t="str">
        <f t="shared" si="3"/>
        <v>A</v>
      </c>
      <c r="E43" s="6" t="str">
        <f t="shared" si="3"/>
        <v>-</v>
      </c>
      <c r="F43" s="6" t="str">
        <f t="shared" si="3"/>
        <v>A</v>
      </c>
      <c r="G43" s="6" t="str">
        <f t="shared" si="3"/>
        <v>A</v>
      </c>
      <c r="H43" s="6" t="str">
        <f t="shared" si="3"/>
        <v>B</v>
      </c>
      <c r="I43" s="6" t="str">
        <f t="shared" si="3"/>
        <v>A</v>
      </c>
      <c r="J43" s="6" t="str">
        <f t="shared" si="3"/>
        <v>A</v>
      </c>
      <c r="K43" s="6" t="str">
        <f t="shared" si="3"/>
        <v>A</v>
      </c>
      <c r="L43" s="6" t="str">
        <f t="shared" si="3"/>
        <v>A</v>
      </c>
      <c r="M43" s="6" t="str">
        <f t="shared" si="3"/>
        <v>A</v>
      </c>
      <c r="N43" s="7" t="str">
        <f t="shared" si="3"/>
        <v>A</v>
      </c>
      <c r="O43" s="11">
        <f t="shared" si="4"/>
        <v>10</v>
      </c>
      <c r="P43" s="11">
        <f t="shared" si="5"/>
        <v>1</v>
      </c>
      <c r="Q43">
        <f t="shared" si="6"/>
        <v>11</v>
      </c>
    </row>
    <row r="44" spans="1:17">
      <c r="A44" t="s">
        <v>87</v>
      </c>
      <c r="B44" s="32">
        <v>4</v>
      </c>
      <c r="C44" s="5" t="str">
        <f t="shared" si="3"/>
        <v>B</v>
      </c>
      <c r="D44" s="6" t="str">
        <f t="shared" si="3"/>
        <v>B</v>
      </c>
      <c r="E44" s="6" t="str">
        <f t="shared" si="3"/>
        <v>B</v>
      </c>
      <c r="F44" s="6" t="str">
        <f t="shared" si="3"/>
        <v>-</v>
      </c>
      <c r="G44" s="6" t="str">
        <f t="shared" si="3"/>
        <v>A</v>
      </c>
      <c r="H44" s="6" t="str">
        <f t="shared" si="3"/>
        <v>B</v>
      </c>
      <c r="I44" s="6" t="str">
        <f t="shared" si="3"/>
        <v>A</v>
      </c>
      <c r="J44" s="6" t="str">
        <f t="shared" si="3"/>
        <v>A</v>
      </c>
      <c r="K44" s="6" t="str">
        <f t="shared" si="3"/>
        <v>A</v>
      </c>
      <c r="L44" s="6" t="str">
        <f t="shared" si="3"/>
        <v>A</v>
      </c>
      <c r="M44" s="6" t="str">
        <f t="shared" si="3"/>
        <v>A</v>
      </c>
      <c r="N44" s="7" t="str">
        <f t="shared" si="3"/>
        <v>A</v>
      </c>
      <c r="O44" s="11">
        <f t="shared" si="4"/>
        <v>7</v>
      </c>
      <c r="P44" s="11">
        <f t="shared" si="5"/>
        <v>4</v>
      </c>
      <c r="Q44">
        <f t="shared" si="6"/>
        <v>11</v>
      </c>
    </row>
    <row r="45" spans="1:17">
      <c r="A45" t="s">
        <v>88</v>
      </c>
      <c r="B45" s="32">
        <v>5</v>
      </c>
      <c r="C45" s="5" t="str">
        <f t="shared" si="3"/>
        <v>B</v>
      </c>
      <c r="D45" s="6" t="str">
        <f t="shared" si="3"/>
        <v>B</v>
      </c>
      <c r="E45" s="6" t="str">
        <f t="shared" si="3"/>
        <v>B</v>
      </c>
      <c r="F45" s="6" t="str">
        <f t="shared" si="3"/>
        <v>B</v>
      </c>
      <c r="G45" s="6" t="str">
        <f t="shared" si="3"/>
        <v>-</v>
      </c>
      <c r="H45" s="6" t="str">
        <f t="shared" si="3"/>
        <v>B</v>
      </c>
      <c r="I45" s="6" t="str">
        <f t="shared" si="3"/>
        <v>A</v>
      </c>
      <c r="J45" s="6" t="str">
        <f t="shared" si="3"/>
        <v>A</v>
      </c>
      <c r="K45" s="6" t="str">
        <f t="shared" si="3"/>
        <v>B</v>
      </c>
      <c r="L45" s="6" t="str">
        <f t="shared" si="3"/>
        <v>A</v>
      </c>
      <c r="M45" s="6" t="str">
        <f t="shared" si="3"/>
        <v>A</v>
      </c>
      <c r="N45" s="7" t="str">
        <f t="shared" si="3"/>
        <v>A</v>
      </c>
      <c r="O45" s="11">
        <f t="shared" si="4"/>
        <v>5</v>
      </c>
      <c r="P45" s="11">
        <f t="shared" si="5"/>
        <v>6</v>
      </c>
      <c r="Q45">
        <f t="shared" si="6"/>
        <v>11</v>
      </c>
    </row>
    <row r="46" spans="1:17">
      <c r="A46" t="s">
        <v>89</v>
      </c>
      <c r="B46" s="32">
        <v>6</v>
      </c>
      <c r="C46" s="5" t="str">
        <f t="shared" si="3"/>
        <v>A</v>
      </c>
      <c r="D46" s="6" t="str">
        <f t="shared" si="3"/>
        <v>A</v>
      </c>
      <c r="E46" s="6" t="str">
        <f t="shared" si="3"/>
        <v>A</v>
      </c>
      <c r="F46" s="6" t="str">
        <f t="shared" si="3"/>
        <v>A</v>
      </c>
      <c r="G46" s="6" t="str">
        <f t="shared" si="3"/>
        <v>A</v>
      </c>
      <c r="H46" s="6" t="str">
        <f t="shared" si="3"/>
        <v>-</v>
      </c>
      <c r="I46" s="6" t="str">
        <f t="shared" si="3"/>
        <v>A</v>
      </c>
      <c r="J46" s="6" t="str">
        <f t="shared" si="3"/>
        <v>A</v>
      </c>
      <c r="K46" s="6" t="str">
        <f t="shared" si="3"/>
        <v>A</v>
      </c>
      <c r="L46" s="6" t="str">
        <f t="shared" si="3"/>
        <v>A</v>
      </c>
      <c r="M46" s="6" t="str">
        <f t="shared" si="3"/>
        <v>A</v>
      </c>
      <c r="N46" s="7" t="str">
        <f t="shared" si="3"/>
        <v>A</v>
      </c>
      <c r="O46" s="11">
        <f t="shared" si="4"/>
        <v>11</v>
      </c>
      <c r="P46" s="11">
        <f t="shared" si="5"/>
        <v>0</v>
      </c>
      <c r="Q46">
        <f t="shared" si="6"/>
        <v>11</v>
      </c>
    </row>
    <row r="47" spans="1:17">
      <c r="A47" t="s">
        <v>90</v>
      </c>
      <c r="B47" s="32">
        <v>7</v>
      </c>
      <c r="C47" s="5" t="str">
        <f t="shared" si="3"/>
        <v>B</v>
      </c>
      <c r="D47" s="6" t="str">
        <f t="shared" si="3"/>
        <v>B</v>
      </c>
      <c r="E47" s="6" t="str">
        <f t="shared" si="3"/>
        <v>B</v>
      </c>
      <c r="F47" s="6" t="str">
        <f t="shared" si="3"/>
        <v>B</v>
      </c>
      <c r="G47" s="6" t="str">
        <f t="shared" si="3"/>
        <v>B</v>
      </c>
      <c r="H47" s="6" t="str">
        <f t="shared" si="3"/>
        <v>B</v>
      </c>
      <c r="I47" s="6" t="str">
        <f t="shared" si="3"/>
        <v>-</v>
      </c>
      <c r="J47" s="6" t="str">
        <f t="shared" si="3"/>
        <v>A</v>
      </c>
      <c r="K47" s="6" t="str">
        <f t="shared" si="3"/>
        <v>A</v>
      </c>
      <c r="L47" s="6" t="str">
        <f t="shared" si="3"/>
        <v>A</v>
      </c>
      <c r="M47" s="6" t="str">
        <f t="shared" si="3"/>
        <v>A</v>
      </c>
      <c r="N47" s="7" t="str">
        <f t="shared" si="3"/>
        <v>A</v>
      </c>
      <c r="O47" s="11">
        <f t="shared" si="4"/>
        <v>5</v>
      </c>
      <c r="P47" s="11">
        <f t="shared" si="5"/>
        <v>6</v>
      </c>
      <c r="Q47">
        <f t="shared" si="6"/>
        <v>11</v>
      </c>
    </row>
    <row r="48" spans="1:17">
      <c r="A48" t="s">
        <v>91</v>
      </c>
      <c r="B48" s="32">
        <v>8</v>
      </c>
      <c r="C48" s="5" t="str">
        <f t="shared" si="3"/>
        <v>B</v>
      </c>
      <c r="D48" s="6" t="str">
        <f t="shared" si="3"/>
        <v>B</v>
      </c>
      <c r="E48" s="6" t="str">
        <f t="shared" si="3"/>
        <v>B</v>
      </c>
      <c r="F48" s="6" t="str">
        <f t="shared" si="3"/>
        <v>B</v>
      </c>
      <c r="G48" s="6" t="str">
        <f t="shared" si="3"/>
        <v>B</v>
      </c>
      <c r="H48" s="6" t="str">
        <f t="shared" si="3"/>
        <v>B</v>
      </c>
      <c r="I48" s="6" t="str">
        <f t="shared" si="3"/>
        <v>B</v>
      </c>
      <c r="J48" s="6" t="str">
        <f t="shared" si="3"/>
        <v>-</v>
      </c>
      <c r="K48" s="6" t="str">
        <f t="shared" si="3"/>
        <v>B</v>
      </c>
      <c r="L48" s="6" t="str">
        <f t="shared" si="3"/>
        <v>B</v>
      </c>
      <c r="M48" s="6" t="str">
        <f t="shared" si="3"/>
        <v>A</v>
      </c>
      <c r="N48" s="7" t="str">
        <f t="shared" si="3"/>
        <v>B</v>
      </c>
      <c r="O48" s="11">
        <f t="shared" si="4"/>
        <v>1</v>
      </c>
      <c r="P48" s="11">
        <f t="shared" si="5"/>
        <v>10</v>
      </c>
      <c r="Q48">
        <f t="shared" si="6"/>
        <v>11</v>
      </c>
    </row>
    <row r="49" spans="1:17">
      <c r="A49" t="s">
        <v>92</v>
      </c>
      <c r="B49" s="32">
        <v>9</v>
      </c>
      <c r="C49" s="5" t="str">
        <f t="shared" si="3"/>
        <v>B</v>
      </c>
      <c r="D49" s="6" t="str">
        <f t="shared" si="3"/>
        <v>B</v>
      </c>
      <c r="E49" s="6" t="str">
        <f t="shared" si="3"/>
        <v>B</v>
      </c>
      <c r="F49" s="6" t="str">
        <f t="shared" si="3"/>
        <v>B</v>
      </c>
      <c r="G49" s="6" t="str">
        <f t="shared" si="3"/>
        <v>A</v>
      </c>
      <c r="H49" s="6" t="str">
        <f t="shared" si="3"/>
        <v>B</v>
      </c>
      <c r="I49" s="6" t="str">
        <f t="shared" si="3"/>
        <v>B</v>
      </c>
      <c r="J49" s="6" t="str">
        <f t="shared" si="3"/>
        <v>A</v>
      </c>
      <c r="K49" s="6" t="str">
        <f t="shared" si="3"/>
        <v>-</v>
      </c>
      <c r="L49" s="6" t="str">
        <f t="shared" si="3"/>
        <v>A</v>
      </c>
      <c r="M49" s="6" t="str">
        <f t="shared" si="3"/>
        <v>A</v>
      </c>
      <c r="N49" s="7" t="str">
        <f t="shared" si="3"/>
        <v>A</v>
      </c>
      <c r="O49" s="11">
        <f t="shared" si="4"/>
        <v>5</v>
      </c>
      <c r="P49" s="11">
        <f t="shared" si="5"/>
        <v>6</v>
      </c>
      <c r="Q49">
        <f t="shared" si="6"/>
        <v>11</v>
      </c>
    </row>
    <row r="50" spans="1:17">
      <c r="A50" t="s">
        <v>93</v>
      </c>
      <c r="B50" s="32">
        <v>10</v>
      </c>
      <c r="C50" s="5" t="str">
        <f t="shared" si="3"/>
        <v>B</v>
      </c>
      <c r="D50" s="6" t="str">
        <f t="shared" si="3"/>
        <v>B</v>
      </c>
      <c r="E50" s="6" t="str">
        <f t="shared" si="3"/>
        <v>B</v>
      </c>
      <c r="F50" s="6" t="str">
        <f t="shared" si="3"/>
        <v>B</v>
      </c>
      <c r="G50" s="6" t="str">
        <f t="shared" si="3"/>
        <v>B</v>
      </c>
      <c r="H50" s="6" t="str">
        <f t="shared" si="3"/>
        <v>B</v>
      </c>
      <c r="I50" s="6" t="str">
        <f t="shared" si="3"/>
        <v>B</v>
      </c>
      <c r="J50" s="6" t="str">
        <f t="shared" si="3"/>
        <v>A</v>
      </c>
      <c r="K50" s="6" t="str">
        <f t="shared" si="3"/>
        <v>B</v>
      </c>
      <c r="L50" s="6" t="str">
        <f t="shared" si="3"/>
        <v>-</v>
      </c>
      <c r="M50" s="6" t="str">
        <f t="shared" si="3"/>
        <v>A</v>
      </c>
      <c r="N50" s="7" t="str">
        <f t="shared" si="3"/>
        <v>B</v>
      </c>
      <c r="O50" s="11">
        <f t="shared" si="4"/>
        <v>2</v>
      </c>
      <c r="P50" s="11">
        <f t="shared" si="5"/>
        <v>9</v>
      </c>
      <c r="Q50">
        <f t="shared" si="6"/>
        <v>11</v>
      </c>
    </row>
    <row r="51" spans="1:17">
      <c r="A51" t="s">
        <v>94</v>
      </c>
      <c r="B51" s="32">
        <v>11</v>
      </c>
      <c r="C51" s="5" t="str">
        <f t="shared" si="3"/>
        <v>B</v>
      </c>
      <c r="D51" s="6" t="str">
        <f t="shared" si="3"/>
        <v>B</v>
      </c>
      <c r="E51" s="6" t="str">
        <f t="shared" si="3"/>
        <v>B</v>
      </c>
      <c r="F51" s="6" t="str">
        <f t="shared" si="3"/>
        <v>B</v>
      </c>
      <c r="G51" s="6" t="str">
        <f t="shared" si="3"/>
        <v>B</v>
      </c>
      <c r="H51" s="6" t="str">
        <f t="shared" si="3"/>
        <v>B</v>
      </c>
      <c r="I51" s="6" t="str">
        <f t="shared" si="3"/>
        <v>B</v>
      </c>
      <c r="J51" s="6" t="str">
        <f t="shared" si="3"/>
        <v>B</v>
      </c>
      <c r="K51" s="6" t="str">
        <f t="shared" si="3"/>
        <v>B</v>
      </c>
      <c r="L51" s="6" t="str">
        <f t="shared" si="3"/>
        <v>B</v>
      </c>
      <c r="M51" s="6" t="str">
        <f t="shared" si="3"/>
        <v>-</v>
      </c>
      <c r="N51" s="7" t="str">
        <f t="shared" si="3"/>
        <v>B</v>
      </c>
      <c r="O51" s="11">
        <f t="shared" si="4"/>
        <v>0</v>
      </c>
      <c r="P51" s="11">
        <f t="shared" si="5"/>
        <v>11</v>
      </c>
      <c r="Q51">
        <f t="shared" si="6"/>
        <v>11</v>
      </c>
    </row>
    <row r="52" spans="1:17">
      <c r="A52" t="s">
        <v>95</v>
      </c>
      <c r="B52" s="32">
        <v>12</v>
      </c>
      <c r="C52" s="8" t="str">
        <f t="shared" si="3"/>
        <v>B</v>
      </c>
      <c r="D52" s="9" t="str">
        <f t="shared" si="3"/>
        <v>B</v>
      </c>
      <c r="E52" s="9" t="str">
        <f t="shared" si="3"/>
        <v>B</v>
      </c>
      <c r="F52" s="9" t="str">
        <f t="shared" si="3"/>
        <v>B</v>
      </c>
      <c r="G52" s="9" t="str">
        <f t="shared" si="3"/>
        <v>B</v>
      </c>
      <c r="H52" s="9" t="str">
        <f t="shared" si="3"/>
        <v>B</v>
      </c>
      <c r="I52" s="9" t="str">
        <f t="shared" si="3"/>
        <v>B</v>
      </c>
      <c r="J52" s="9" t="str">
        <f t="shared" si="3"/>
        <v>A</v>
      </c>
      <c r="K52" s="9" t="str">
        <f t="shared" si="3"/>
        <v>B</v>
      </c>
      <c r="L52" s="9" t="str">
        <f t="shared" si="3"/>
        <v>A</v>
      </c>
      <c r="M52" s="9" t="str">
        <f t="shared" si="3"/>
        <v>A</v>
      </c>
      <c r="N52" s="10" t="str">
        <f t="shared" si="3"/>
        <v>-</v>
      </c>
      <c r="O52" s="11">
        <f t="shared" si="4"/>
        <v>3</v>
      </c>
      <c r="P52" s="11">
        <f t="shared" si="5"/>
        <v>8</v>
      </c>
      <c r="Q52">
        <f t="shared" si="6"/>
        <v>11</v>
      </c>
    </row>
    <row r="53" spans="1:17">
      <c r="B53" t="s">
        <v>71</v>
      </c>
      <c r="C53" s="99">
        <f>COUNTIF(C41:C52, "A")</f>
        <v>3</v>
      </c>
      <c r="D53" s="100">
        <f t="shared" ref="D53:N53" si="7">COUNTIF(D41:D52, "A")</f>
        <v>2</v>
      </c>
      <c r="E53" s="100">
        <f t="shared" si="7"/>
        <v>1</v>
      </c>
      <c r="F53" s="100">
        <f t="shared" si="7"/>
        <v>4</v>
      </c>
      <c r="G53" s="100">
        <f t="shared" si="7"/>
        <v>6</v>
      </c>
      <c r="H53" s="100">
        <f t="shared" si="7"/>
        <v>0</v>
      </c>
      <c r="I53" s="101">
        <f t="shared" si="7"/>
        <v>6</v>
      </c>
      <c r="J53" s="101">
        <f t="shared" si="7"/>
        <v>10</v>
      </c>
      <c r="K53" s="101">
        <f t="shared" si="7"/>
        <v>6</v>
      </c>
      <c r="L53" s="101">
        <f t="shared" si="7"/>
        <v>9</v>
      </c>
      <c r="M53" s="101">
        <f t="shared" si="7"/>
        <v>11</v>
      </c>
      <c r="N53" s="101">
        <f t="shared" si="7"/>
        <v>8</v>
      </c>
      <c r="O53" s="99">
        <f>SUM(C53:I53)</f>
        <v>22</v>
      </c>
      <c r="P53" s="109">
        <f>SUM(P41:P52)</f>
        <v>66</v>
      </c>
    </row>
    <row r="54" spans="1:17">
      <c r="B54" t="s">
        <v>72</v>
      </c>
      <c r="C54" s="102">
        <f>COUNTIF(C41:C52,"B")</f>
        <v>8</v>
      </c>
      <c r="D54" s="103">
        <f t="shared" ref="D54:N54" si="8">COUNTIF(D41:D52,"B")</f>
        <v>9</v>
      </c>
      <c r="E54" s="103">
        <f t="shared" si="8"/>
        <v>10</v>
      </c>
      <c r="F54" s="103">
        <f t="shared" si="8"/>
        <v>7</v>
      </c>
      <c r="G54" s="103">
        <f t="shared" si="8"/>
        <v>5</v>
      </c>
      <c r="H54" s="103">
        <f t="shared" si="8"/>
        <v>11</v>
      </c>
      <c r="I54" s="104">
        <f t="shared" si="8"/>
        <v>5</v>
      </c>
      <c r="J54" s="104">
        <f t="shared" si="8"/>
        <v>1</v>
      </c>
      <c r="K54" s="104">
        <f t="shared" si="8"/>
        <v>5</v>
      </c>
      <c r="L54" s="104">
        <f t="shared" si="8"/>
        <v>2</v>
      </c>
      <c r="M54" s="104">
        <f t="shared" si="8"/>
        <v>0</v>
      </c>
      <c r="N54" s="104">
        <f t="shared" si="8"/>
        <v>3</v>
      </c>
      <c r="O54" s="105">
        <f>SUM(C54:N54)</f>
        <v>66</v>
      </c>
    </row>
    <row r="55" spans="1:17">
      <c r="B55" s="122" t="s">
        <v>76</v>
      </c>
      <c r="C55" s="124">
        <f>C53/(C53+C54)</f>
        <v>0.27272727272727271</v>
      </c>
      <c r="D55" s="124">
        <f t="shared" ref="D55:N55" si="9">D53/(D53+D54)</f>
        <v>0.18181818181818182</v>
      </c>
      <c r="E55" s="124">
        <f t="shared" si="9"/>
        <v>9.0909090909090912E-2</v>
      </c>
      <c r="F55" s="124">
        <f t="shared" si="9"/>
        <v>0.36363636363636365</v>
      </c>
      <c r="G55" s="124">
        <f t="shared" si="9"/>
        <v>0.54545454545454541</v>
      </c>
      <c r="H55" s="124">
        <f t="shared" si="9"/>
        <v>0</v>
      </c>
      <c r="I55" s="124">
        <f t="shared" si="9"/>
        <v>0.54545454545454541</v>
      </c>
      <c r="J55" s="124">
        <f t="shared" si="9"/>
        <v>0.90909090909090906</v>
      </c>
      <c r="K55" s="124">
        <f t="shared" si="9"/>
        <v>0.54545454545454541</v>
      </c>
      <c r="L55" s="124">
        <f t="shared" si="9"/>
        <v>0.81818181818181823</v>
      </c>
      <c r="M55" s="124">
        <f t="shared" si="9"/>
        <v>1</v>
      </c>
      <c r="N55" s="124">
        <f t="shared" si="9"/>
        <v>0.72727272727272729</v>
      </c>
    </row>
    <row r="57" spans="1:17">
      <c r="C57">
        <f>SUM(C53:C54)</f>
        <v>11</v>
      </c>
      <c r="D57">
        <f t="shared" ref="D57:N57" si="10">SUM(D53:D54)</f>
        <v>11</v>
      </c>
      <c r="E57">
        <f t="shared" si="10"/>
        <v>11</v>
      </c>
      <c r="F57">
        <f t="shared" si="10"/>
        <v>11</v>
      </c>
      <c r="G57">
        <f t="shared" si="10"/>
        <v>11</v>
      </c>
      <c r="H57">
        <f t="shared" si="10"/>
        <v>11</v>
      </c>
      <c r="I57">
        <f t="shared" si="10"/>
        <v>11</v>
      </c>
      <c r="J57">
        <f t="shared" si="10"/>
        <v>11</v>
      </c>
      <c r="K57">
        <f t="shared" si="10"/>
        <v>11</v>
      </c>
      <c r="L57">
        <f t="shared" si="10"/>
        <v>11</v>
      </c>
      <c r="M57">
        <f t="shared" si="10"/>
        <v>11</v>
      </c>
      <c r="N57">
        <f t="shared" si="10"/>
        <v>11</v>
      </c>
    </row>
  </sheetData>
  <mergeCells count="1">
    <mergeCell ref="B18:F18"/>
  </mergeCells>
  <dataValidations count="1">
    <dataValidation type="list" allowBlank="1" showInputMessage="1" showErrorMessage="1" sqref="F3:F6">
      <formula1>ShipType_Dropdown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topLeftCell="A67" zoomScaleNormal="100" workbookViewId="0">
      <selection sqref="A1:S85"/>
    </sheetView>
  </sheetViews>
  <sheetFormatPr defaultRowHeight="15"/>
  <cols>
    <col min="1" max="1" width="6.42578125" bestFit="1" customWidth="1"/>
    <col min="8" max="8" width="10.7109375" customWidth="1"/>
  </cols>
  <sheetData>
    <row r="1" spans="1:12" s="20" customFormat="1" ht="18.75">
      <c r="B1" s="149" t="s">
        <v>0</v>
      </c>
      <c r="C1" s="149"/>
      <c r="D1" s="148" t="s">
        <v>1</v>
      </c>
      <c r="E1" s="148"/>
      <c r="F1" s="147" t="s">
        <v>2</v>
      </c>
      <c r="G1" s="147"/>
      <c r="H1" s="146" t="s">
        <v>3</v>
      </c>
      <c r="I1" s="146"/>
    </row>
    <row r="2" spans="1:12">
      <c r="A2" s="1" t="s">
        <v>8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  <c r="H2" s="1" t="s">
        <v>4</v>
      </c>
      <c r="I2" s="1" t="s">
        <v>5</v>
      </c>
    </row>
    <row r="3" spans="1:12" ht="15.75">
      <c r="A3" s="29" t="s">
        <v>6</v>
      </c>
      <c r="B3" s="2">
        <v>1</v>
      </c>
      <c r="C3" s="3">
        <v>8</v>
      </c>
      <c r="D3" s="3">
        <v>1</v>
      </c>
      <c r="E3" s="3">
        <v>10</v>
      </c>
      <c r="F3" s="3">
        <v>1</v>
      </c>
      <c r="G3" s="3">
        <v>6</v>
      </c>
      <c r="H3" s="3">
        <v>1</v>
      </c>
      <c r="I3" s="24">
        <v>4</v>
      </c>
      <c r="L3" s="140"/>
    </row>
    <row r="4" spans="1:12" ht="16.5" thickBot="1">
      <c r="A4" s="30" t="s">
        <v>7</v>
      </c>
      <c r="B4" s="25">
        <v>1</v>
      </c>
      <c r="C4" s="26">
        <v>6</v>
      </c>
      <c r="D4" s="26">
        <v>1</v>
      </c>
      <c r="E4" s="26">
        <v>8</v>
      </c>
      <c r="F4" s="26">
        <v>1</v>
      </c>
      <c r="G4" s="26">
        <v>4</v>
      </c>
      <c r="H4" s="26">
        <v>1</v>
      </c>
      <c r="I4" s="27">
        <v>10</v>
      </c>
    </row>
    <row r="7" spans="1:12">
      <c r="B7" s="23" t="s">
        <v>9</v>
      </c>
      <c r="C7" s="144" t="s">
        <v>10</v>
      </c>
      <c r="D7" s="144"/>
      <c r="E7" s="144"/>
      <c r="F7" s="144"/>
    </row>
    <row r="8" spans="1:12">
      <c r="C8" s="1">
        <v>1</v>
      </c>
      <c r="D8" s="1">
        <v>2</v>
      </c>
      <c r="E8" s="1">
        <v>3</v>
      </c>
      <c r="F8" s="1">
        <v>4</v>
      </c>
    </row>
    <row r="9" spans="1:12">
      <c r="A9" s="145" t="s">
        <v>11</v>
      </c>
      <c r="B9">
        <v>1</v>
      </c>
      <c r="C9" s="2" t="str">
        <f>IF(C$8&lt;$B9,$A$4,IF(C$8&gt;$B9,$A$3,"-"))</f>
        <v>-</v>
      </c>
      <c r="D9" s="3" t="str">
        <f t="shared" ref="D9:F9" si="0">IF(D$8&lt;$B9,$A$4,IF(D$8&gt;$B9,$A$3,"-"))</f>
        <v>A</v>
      </c>
      <c r="E9" s="3" t="str">
        <f t="shared" si="0"/>
        <v>A</v>
      </c>
      <c r="F9" s="24" t="str">
        <f t="shared" si="0"/>
        <v>A</v>
      </c>
      <c r="H9" s="16" t="s">
        <v>26</v>
      </c>
      <c r="I9">
        <v>100</v>
      </c>
    </row>
    <row r="10" spans="1:12" ht="15.75">
      <c r="A10" s="145"/>
      <c r="B10">
        <v>2</v>
      </c>
      <c r="C10" s="5" t="str">
        <f t="shared" ref="C10:F18" si="1">IF(C$8&lt;$B10,$A$4,IF(C$8&gt;$B10,$A$3,"-"))</f>
        <v>B</v>
      </c>
      <c r="D10" s="6" t="str">
        <f t="shared" si="1"/>
        <v>-</v>
      </c>
      <c r="E10" s="6" t="str">
        <f t="shared" si="1"/>
        <v>A</v>
      </c>
      <c r="F10" s="28" t="str">
        <f t="shared" si="1"/>
        <v>A</v>
      </c>
      <c r="I10" s="21" t="s">
        <v>19</v>
      </c>
      <c r="J10" s="21" t="s">
        <v>20</v>
      </c>
      <c r="K10" s="21" t="s">
        <v>21</v>
      </c>
    </row>
    <row r="11" spans="1:12">
      <c r="A11" s="145"/>
      <c r="B11">
        <v>3</v>
      </c>
      <c r="C11" s="5" t="str">
        <f t="shared" si="1"/>
        <v>B</v>
      </c>
      <c r="D11" s="6" t="str">
        <f t="shared" si="1"/>
        <v>B</v>
      </c>
      <c r="E11" s="6" t="str">
        <f t="shared" si="1"/>
        <v>-</v>
      </c>
      <c r="F11" s="28" t="str">
        <f t="shared" si="1"/>
        <v>A</v>
      </c>
      <c r="H11" s="31" t="s">
        <v>27</v>
      </c>
      <c r="I11" s="37">
        <f>E21*I9</f>
        <v>83.333333333333343</v>
      </c>
      <c r="J11" s="38">
        <f>E20*I9</f>
        <v>16.666666666666664</v>
      </c>
      <c r="K11" s="39"/>
    </row>
    <row r="12" spans="1:12">
      <c r="A12" s="145"/>
      <c r="B12">
        <v>4</v>
      </c>
      <c r="C12" s="5" t="str">
        <f t="shared" si="1"/>
        <v>B</v>
      </c>
      <c r="D12" s="6" t="str">
        <f t="shared" si="1"/>
        <v>B</v>
      </c>
      <c r="E12" s="6" t="str">
        <f t="shared" si="1"/>
        <v>B</v>
      </c>
      <c r="F12" s="28" t="str">
        <f t="shared" si="1"/>
        <v>-</v>
      </c>
      <c r="H12" s="31" t="s">
        <v>30</v>
      </c>
      <c r="I12" s="44">
        <f>E33</f>
        <v>0.72222222222222221</v>
      </c>
      <c r="J12" s="45">
        <f>E49</f>
        <v>0.94202898550724634</v>
      </c>
      <c r="K12" s="40"/>
    </row>
    <row r="13" spans="1:12" ht="16.5" thickBot="1">
      <c r="A13" s="145"/>
      <c r="B13">
        <v>5</v>
      </c>
      <c r="C13" s="5" t="str">
        <f t="shared" si="1"/>
        <v>B</v>
      </c>
      <c r="D13" s="6" t="str">
        <f t="shared" si="1"/>
        <v>B</v>
      </c>
      <c r="E13" s="6" t="str">
        <f t="shared" si="1"/>
        <v>B</v>
      </c>
      <c r="F13" s="28" t="str">
        <f t="shared" si="1"/>
        <v>B</v>
      </c>
      <c r="H13" s="31" t="s">
        <v>31</v>
      </c>
      <c r="I13" s="41">
        <f>I11*E33</f>
        <v>60.18518518518519</v>
      </c>
      <c r="J13" s="42">
        <f>J11*E49</f>
        <v>15.700483091787437</v>
      </c>
      <c r="K13" s="43">
        <f>SUM(I13:J13)</f>
        <v>75.885668276972623</v>
      </c>
      <c r="L13" s="36"/>
    </row>
    <row r="14" spans="1:12">
      <c r="A14" s="145"/>
      <c r="B14">
        <v>6</v>
      </c>
      <c r="C14" s="5" t="str">
        <f t="shared" si="1"/>
        <v>B</v>
      </c>
      <c r="D14" s="6" t="str">
        <f t="shared" si="1"/>
        <v>B</v>
      </c>
      <c r="E14" s="6" t="str">
        <f t="shared" si="1"/>
        <v>B</v>
      </c>
      <c r="F14" s="28" t="str">
        <f t="shared" si="1"/>
        <v>B</v>
      </c>
    </row>
    <row r="15" spans="1:12">
      <c r="A15" s="145"/>
      <c r="B15">
        <v>7</v>
      </c>
      <c r="C15" s="5" t="str">
        <f t="shared" si="1"/>
        <v>B</v>
      </c>
      <c r="D15" s="6" t="str">
        <f t="shared" si="1"/>
        <v>B</v>
      </c>
      <c r="E15" s="6" t="str">
        <f t="shared" si="1"/>
        <v>B</v>
      </c>
      <c r="F15" s="28" t="str">
        <f t="shared" si="1"/>
        <v>B</v>
      </c>
      <c r="H15" s="32" t="s">
        <v>28</v>
      </c>
      <c r="I15" s="37">
        <f>I9*E20</f>
        <v>16.666666666666664</v>
      </c>
      <c r="J15" s="38">
        <f>I9*E21</f>
        <v>83.333333333333343</v>
      </c>
      <c r="K15" s="39"/>
    </row>
    <row r="16" spans="1:12">
      <c r="A16" s="145"/>
      <c r="B16">
        <v>8</v>
      </c>
      <c r="C16" s="5" t="str">
        <f t="shared" si="1"/>
        <v>B</v>
      </c>
      <c r="D16" s="6" t="str">
        <f t="shared" si="1"/>
        <v>B</v>
      </c>
      <c r="E16" s="6" t="str">
        <f t="shared" si="1"/>
        <v>B</v>
      </c>
      <c r="F16" s="28" t="str">
        <f t="shared" si="1"/>
        <v>B</v>
      </c>
      <c r="H16" s="32" t="s">
        <v>29</v>
      </c>
      <c r="I16" s="44">
        <f>E65</f>
        <v>0.5</v>
      </c>
      <c r="J16" s="45">
        <f>E83</f>
        <v>0.77777777777777779</v>
      </c>
      <c r="K16" s="40"/>
    </row>
    <row r="17" spans="1:12" ht="16.5" thickBot="1">
      <c r="A17" s="145"/>
      <c r="B17">
        <v>9</v>
      </c>
      <c r="C17" s="5" t="str">
        <f t="shared" si="1"/>
        <v>B</v>
      </c>
      <c r="D17" s="6" t="str">
        <f t="shared" si="1"/>
        <v>B</v>
      </c>
      <c r="E17" s="6" t="str">
        <f t="shared" si="1"/>
        <v>B</v>
      </c>
      <c r="F17" s="28" t="str">
        <f t="shared" si="1"/>
        <v>B</v>
      </c>
      <c r="H17" s="32" t="s">
        <v>32</v>
      </c>
      <c r="I17" s="41">
        <f>I15*E65</f>
        <v>8.3333333333333321</v>
      </c>
      <c r="J17" s="42">
        <f>J15*E83</f>
        <v>64.814814814814824</v>
      </c>
      <c r="K17" s="43">
        <f>SUM(I17:J17)</f>
        <v>73.148148148148152</v>
      </c>
      <c r="L17" s="46">
        <f>(K17-K13)/K13</f>
        <v>-3.6074270557029102E-2</v>
      </c>
    </row>
    <row r="18" spans="1:12" ht="15.75" thickBot="1">
      <c r="A18" s="145"/>
      <c r="B18">
        <v>10</v>
      </c>
      <c r="C18" s="25" t="str">
        <f t="shared" si="1"/>
        <v>B</v>
      </c>
      <c r="D18" s="26" t="str">
        <f t="shared" si="1"/>
        <v>B</v>
      </c>
      <c r="E18" s="26" t="str">
        <f t="shared" si="1"/>
        <v>B</v>
      </c>
      <c r="F18" s="27" t="str">
        <f t="shared" si="1"/>
        <v>B</v>
      </c>
    </row>
    <row r="20" spans="1:12">
      <c r="C20" s="31" t="s">
        <v>12</v>
      </c>
      <c r="D20" s="11">
        <f>COUNTIF(C9:F18,$A$3)</f>
        <v>6</v>
      </c>
      <c r="E20" s="12">
        <f>D20/SUM(D20:D21)</f>
        <v>0.16666666666666666</v>
      </c>
    </row>
    <row r="21" spans="1:12">
      <c r="C21" s="32" t="s">
        <v>13</v>
      </c>
      <c r="D21" s="11">
        <f>COUNTIF(C9:F18,$A$4)</f>
        <v>30</v>
      </c>
      <c r="E21" s="22">
        <f>D21/SUM(D20:D21)</f>
        <v>0.83333333333333337</v>
      </c>
    </row>
    <row r="22" spans="1:12">
      <c r="C22" t="s">
        <v>14</v>
      </c>
      <c r="D22" s="35">
        <f>COUNTIF(C9:F18,$C$22)</f>
        <v>4</v>
      </c>
      <c r="E22" s="13">
        <f>SUM(E20:E21)</f>
        <v>1</v>
      </c>
    </row>
    <row r="24" spans="1:12">
      <c r="C24" s="144" t="s">
        <v>15</v>
      </c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>
      <c r="C25" s="1">
        <v>1</v>
      </c>
      <c r="D25" s="1">
        <v>2</v>
      </c>
      <c r="E25" s="1">
        <v>3</v>
      </c>
      <c r="F25" s="1">
        <v>4</v>
      </c>
      <c r="G25" s="1">
        <v>5</v>
      </c>
      <c r="H25" s="1">
        <v>6</v>
      </c>
      <c r="I25" s="1">
        <v>7</v>
      </c>
      <c r="J25" s="1">
        <v>8</v>
      </c>
      <c r="K25" s="1">
        <v>9</v>
      </c>
      <c r="L25" s="1">
        <v>10</v>
      </c>
    </row>
    <row r="26" spans="1:12" ht="15" customHeight="1">
      <c r="A26" s="145" t="s">
        <v>24</v>
      </c>
      <c r="B26">
        <v>1</v>
      </c>
      <c r="C26" s="2" t="str">
        <f>IF(C$25&lt;$B26,$A$4,IF(C$25&gt;$B26,$A$3,"-"))</f>
        <v>-</v>
      </c>
      <c r="D26" s="3" t="str">
        <f t="shared" ref="D26:L31" si="2">IF(D$25&lt;$B26,$A$4,IF(D$25&gt;$B26,$A$3,"-"))</f>
        <v>A</v>
      </c>
      <c r="E26" s="3" t="str">
        <f t="shared" si="2"/>
        <v>A</v>
      </c>
      <c r="F26" s="3" t="str">
        <f t="shared" si="2"/>
        <v>A</v>
      </c>
      <c r="G26" s="3" t="str">
        <f t="shared" si="2"/>
        <v>A</v>
      </c>
      <c r="H26" s="3" t="str">
        <f t="shared" si="2"/>
        <v>A</v>
      </c>
      <c r="I26" s="3" t="str">
        <f t="shared" si="2"/>
        <v>A</v>
      </c>
      <c r="J26" s="3" t="str">
        <f t="shared" si="2"/>
        <v>A</v>
      </c>
      <c r="K26" s="3" t="str">
        <f t="shared" si="2"/>
        <v>A</v>
      </c>
      <c r="L26" s="4" t="str">
        <f t="shared" si="2"/>
        <v>A</v>
      </c>
    </row>
    <row r="27" spans="1:12">
      <c r="A27" s="145"/>
      <c r="B27">
        <v>2</v>
      </c>
      <c r="C27" s="5" t="str">
        <f t="shared" ref="C27:C31" si="3">IF(C$25&lt;$B27,$A$4,IF(C$25&gt;$B27,$A$3,"-"))</f>
        <v>B</v>
      </c>
      <c r="D27" s="6" t="str">
        <f t="shared" si="2"/>
        <v>-</v>
      </c>
      <c r="E27" s="6" t="str">
        <f t="shared" si="2"/>
        <v>A</v>
      </c>
      <c r="F27" s="6" t="str">
        <f t="shared" si="2"/>
        <v>A</v>
      </c>
      <c r="G27" s="6" t="str">
        <f t="shared" si="2"/>
        <v>A</v>
      </c>
      <c r="H27" s="6" t="str">
        <f t="shared" si="2"/>
        <v>A</v>
      </c>
      <c r="I27" s="6" t="str">
        <f t="shared" si="2"/>
        <v>A</v>
      </c>
      <c r="J27" s="6" t="str">
        <f t="shared" si="2"/>
        <v>A</v>
      </c>
      <c r="K27" s="6" t="str">
        <f t="shared" si="2"/>
        <v>A</v>
      </c>
      <c r="L27" s="7" t="str">
        <f t="shared" si="2"/>
        <v>A</v>
      </c>
    </row>
    <row r="28" spans="1:12">
      <c r="A28" s="145"/>
      <c r="B28">
        <v>3</v>
      </c>
      <c r="C28" s="5" t="str">
        <f t="shared" si="3"/>
        <v>B</v>
      </c>
      <c r="D28" s="6" t="str">
        <f t="shared" si="2"/>
        <v>B</v>
      </c>
      <c r="E28" s="6" t="str">
        <f t="shared" si="2"/>
        <v>-</v>
      </c>
      <c r="F28" s="6" t="str">
        <f t="shared" si="2"/>
        <v>A</v>
      </c>
      <c r="G28" s="6" t="str">
        <f t="shared" si="2"/>
        <v>A</v>
      </c>
      <c r="H28" s="6" t="str">
        <f t="shared" si="2"/>
        <v>A</v>
      </c>
      <c r="I28" s="6" t="str">
        <f t="shared" si="2"/>
        <v>A</v>
      </c>
      <c r="J28" s="6" t="str">
        <f t="shared" si="2"/>
        <v>A</v>
      </c>
      <c r="K28" s="6" t="str">
        <f t="shared" si="2"/>
        <v>A</v>
      </c>
      <c r="L28" s="7" t="str">
        <f t="shared" si="2"/>
        <v>A</v>
      </c>
    </row>
    <row r="29" spans="1:12">
      <c r="A29" s="145"/>
      <c r="B29">
        <v>4</v>
      </c>
      <c r="C29" s="5" t="str">
        <f t="shared" si="3"/>
        <v>B</v>
      </c>
      <c r="D29" s="6" t="str">
        <f t="shared" si="2"/>
        <v>B</v>
      </c>
      <c r="E29" s="6" t="str">
        <f t="shared" si="2"/>
        <v>B</v>
      </c>
      <c r="F29" s="6" t="str">
        <f t="shared" si="2"/>
        <v>-</v>
      </c>
      <c r="G29" s="6" t="str">
        <f t="shared" si="2"/>
        <v>A</v>
      </c>
      <c r="H29" s="6" t="str">
        <f t="shared" si="2"/>
        <v>A</v>
      </c>
      <c r="I29" s="6" t="str">
        <f t="shared" si="2"/>
        <v>A</v>
      </c>
      <c r="J29" s="6" t="str">
        <f t="shared" si="2"/>
        <v>A</v>
      </c>
      <c r="K29" s="6" t="str">
        <f t="shared" si="2"/>
        <v>A</v>
      </c>
      <c r="L29" s="7" t="str">
        <f t="shared" si="2"/>
        <v>A</v>
      </c>
    </row>
    <row r="30" spans="1:12">
      <c r="A30" s="145"/>
      <c r="B30">
        <v>5</v>
      </c>
      <c r="C30" s="5" t="str">
        <f t="shared" si="3"/>
        <v>B</v>
      </c>
      <c r="D30" s="6" t="str">
        <f t="shared" si="2"/>
        <v>B</v>
      </c>
      <c r="E30" s="6" t="str">
        <f t="shared" si="2"/>
        <v>B</v>
      </c>
      <c r="F30" s="6" t="str">
        <f t="shared" si="2"/>
        <v>B</v>
      </c>
      <c r="G30" s="6" t="str">
        <f t="shared" si="2"/>
        <v>-</v>
      </c>
      <c r="H30" s="6" t="str">
        <f t="shared" si="2"/>
        <v>A</v>
      </c>
      <c r="I30" s="6" t="str">
        <f t="shared" si="2"/>
        <v>A</v>
      </c>
      <c r="J30" s="6" t="str">
        <f t="shared" si="2"/>
        <v>A</v>
      </c>
      <c r="K30" s="6" t="str">
        <f t="shared" si="2"/>
        <v>A</v>
      </c>
      <c r="L30" s="7" t="str">
        <f t="shared" si="2"/>
        <v>A</v>
      </c>
    </row>
    <row r="31" spans="1:12">
      <c r="A31" s="145"/>
      <c r="B31">
        <v>6</v>
      </c>
      <c r="C31" s="8" t="str">
        <f t="shared" si="3"/>
        <v>B</v>
      </c>
      <c r="D31" s="9" t="str">
        <f t="shared" si="2"/>
        <v>B</v>
      </c>
      <c r="E31" s="9" t="str">
        <f t="shared" si="2"/>
        <v>B</v>
      </c>
      <c r="F31" s="9" t="str">
        <f t="shared" si="2"/>
        <v>B</v>
      </c>
      <c r="G31" s="9" t="str">
        <f t="shared" si="2"/>
        <v>B</v>
      </c>
      <c r="H31" s="9" t="str">
        <f t="shared" si="2"/>
        <v>-</v>
      </c>
      <c r="I31" s="9" t="str">
        <f t="shared" si="2"/>
        <v>A</v>
      </c>
      <c r="J31" s="9" t="str">
        <f t="shared" si="2"/>
        <v>A</v>
      </c>
      <c r="K31" s="9" t="str">
        <f t="shared" si="2"/>
        <v>A</v>
      </c>
      <c r="L31" s="10" t="str">
        <f t="shared" si="2"/>
        <v>A</v>
      </c>
    </row>
    <row r="33" spans="1:19">
      <c r="C33" s="31" t="s">
        <v>12</v>
      </c>
      <c r="D33" s="11">
        <f>COUNTIF(C26:L31,$A$3)</f>
        <v>39</v>
      </c>
      <c r="E33" s="12">
        <f>D33/SUM(D33:D34)</f>
        <v>0.72222222222222221</v>
      </c>
    </row>
    <row r="34" spans="1:19">
      <c r="C34" s="32" t="s">
        <v>13</v>
      </c>
      <c r="D34" s="11">
        <f>COUNTIF(C26:L31,$A$4)</f>
        <v>15</v>
      </c>
      <c r="E34" s="13">
        <f>D34/SUM(D33:D34)</f>
        <v>0.27777777777777779</v>
      </c>
    </row>
    <row r="35" spans="1:19">
      <c r="C35" t="s">
        <v>14</v>
      </c>
      <c r="D35" s="35">
        <f>COUNTIF(C26:L31,$C$22)</f>
        <v>6</v>
      </c>
      <c r="E35" s="13">
        <f>SUM(E33:E34)</f>
        <v>1</v>
      </c>
    </row>
    <row r="37" spans="1:19">
      <c r="C37" s="144" t="s">
        <v>16</v>
      </c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9">
      <c r="B38" t="s">
        <v>17</v>
      </c>
      <c r="C38" s="14">
        <v>1</v>
      </c>
      <c r="D38" s="14">
        <v>2</v>
      </c>
      <c r="E38" s="14">
        <v>3</v>
      </c>
      <c r="F38" s="14">
        <v>4</v>
      </c>
      <c r="G38" s="14">
        <v>5</v>
      </c>
      <c r="H38" s="14">
        <v>6</v>
      </c>
      <c r="I38" s="14">
        <v>6</v>
      </c>
      <c r="J38" s="14">
        <v>6</v>
      </c>
      <c r="K38" s="14">
        <v>6</v>
      </c>
      <c r="L38" s="14">
        <v>6</v>
      </c>
      <c r="M38" s="14">
        <v>5</v>
      </c>
      <c r="N38" s="14">
        <v>4</v>
      </c>
      <c r="O38" s="14">
        <v>3</v>
      </c>
      <c r="P38" s="14">
        <v>2</v>
      </c>
      <c r="Q38" s="14">
        <v>1</v>
      </c>
      <c r="R38" s="15" t="s">
        <v>18</v>
      </c>
      <c r="S38" s="14">
        <f>SUM(C38:Q38)</f>
        <v>60</v>
      </c>
    </row>
    <row r="39" spans="1:19">
      <c r="C39" s="1">
        <v>2</v>
      </c>
      <c r="D39" s="1">
        <v>3</v>
      </c>
      <c r="E39" s="1">
        <v>4</v>
      </c>
      <c r="F39" s="1">
        <v>5</v>
      </c>
      <c r="G39" s="1">
        <v>6</v>
      </c>
      <c r="H39" s="1">
        <v>7</v>
      </c>
      <c r="I39" s="1">
        <v>8</v>
      </c>
      <c r="J39" s="1">
        <v>9</v>
      </c>
      <c r="K39" s="1">
        <v>10</v>
      </c>
      <c r="L39" s="1">
        <v>11</v>
      </c>
      <c r="M39" s="1">
        <v>12</v>
      </c>
      <c r="N39" s="1">
        <v>13</v>
      </c>
      <c r="O39" s="1">
        <v>14</v>
      </c>
      <c r="P39" s="1">
        <v>15</v>
      </c>
      <c r="Q39" s="1">
        <v>16</v>
      </c>
    </row>
    <row r="40" spans="1:19" ht="15" customHeight="1">
      <c r="A40" s="145" t="s">
        <v>24</v>
      </c>
      <c r="B40">
        <v>1</v>
      </c>
      <c r="C40" s="2" t="str">
        <f>IF(C$39&lt;$B40,$A$4,IF(C$39&gt;$B40,$A$3,"-"))</f>
        <v>A</v>
      </c>
      <c r="D40" s="3" t="str">
        <f t="shared" ref="D40:M45" si="4">IF(D$39&lt;$B40,$A$4,IF(D$39&gt;$B40,$A$3,"-"))</f>
        <v>A</v>
      </c>
      <c r="E40" s="3" t="str">
        <f t="shared" si="4"/>
        <v>A</v>
      </c>
      <c r="F40" s="3" t="str">
        <f t="shared" si="4"/>
        <v>A</v>
      </c>
      <c r="G40" s="3" t="str">
        <f t="shared" si="4"/>
        <v>A</v>
      </c>
      <c r="H40" s="3" t="str">
        <f t="shared" si="4"/>
        <v>A</v>
      </c>
      <c r="I40" s="3" t="str">
        <f t="shared" si="4"/>
        <v>A</v>
      </c>
      <c r="J40" s="3" t="str">
        <f t="shared" si="4"/>
        <v>A</v>
      </c>
      <c r="K40" s="3" t="str">
        <f t="shared" si="4"/>
        <v>A</v>
      </c>
      <c r="L40" s="3" t="str">
        <f t="shared" si="4"/>
        <v>A</v>
      </c>
      <c r="M40" s="3" t="str">
        <f t="shared" si="4"/>
        <v>A</v>
      </c>
      <c r="N40" s="3" t="str">
        <f t="shared" ref="N40:Q45" si="5">IF(N$39&lt;$B40,$A$4,IF(N$39&gt;$B40,$A$3,"-"))</f>
        <v>A</v>
      </c>
      <c r="O40" s="3" t="str">
        <f t="shared" si="5"/>
        <v>A</v>
      </c>
      <c r="P40" s="3" t="str">
        <f t="shared" si="5"/>
        <v>A</v>
      </c>
      <c r="Q40" s="4" t="str">
        <f t="shared" si="5"/>
        <v>A</v>
      </c>
    </row>
    <row r="41" spans="1:19">
      <c r="A41" s="145"/>
      <c r="B41">
        <v>2</v>
      </c>
      <c r="C41" s="5" t="str">
        <f t="shared" ref="C41:C45" si="6">IF(C$39&lt;$B41,$A$4,IF(C$39&gt;$B41,$A$3,"-"))</f>
        <v>-</v>
      </c>
      <c r="D41" s="6" t="str">
        <f t="shared" si="4"/>
        <v>A</v>
      </c>
      <c r="E41" s="6" t="str">
        <f t="shared" si="4"/>
        <v>A</v>
      </c>
      <c r="F41" s="6" t="str">
        <f t="shared" si="4"/>
        <v>A</v>
      </c>
      <c r="G41" s="6" t="str">
        <f t="shared" si="4"/>
        <v>A</v>
      </c>
      <c r="H41" s="6" t="str">
        <f t="shared" si="4"/>
        <v>A</v>
      </c>
      <c r="I41" s="6" t="str">
        <f t="shared" si="4"/>
        <v>A</v>
      </c>
      <c r="J41" s="6" t="str">
        <f t="shared" si="4"/>
        <v>A</v>
      </c>
      <c r="K41" s="6" t="str">
        <f t="shared" si="4"/>
        <v>A</v>
      </c>
      <c r="L41" s="6" t="str">
        <f t="shared" si="4"/>
        <v>A</v>
      </c>
      <c r="M41" s="6" t="str">
        <f t="shared" si="4"/>
        <v>A</v>
      </c>
      <c r="N41" s="6" t="str">
        <f t="shared" si="5"/>
        <v>A</v>
      </c>
      <c r="O41" s="6" t="str">
        <f t="shared" si="5"/>
        <v>A</v>
      </c>
      <c r="P41" s="6" t="str">
        <f t="shared" si="5"/>
        <v>A</v>
      </c>
      <c r="Q41" s="7" t="str">
        <f t="shared" si="5"/>
        <v>A</v>
      </c>
    </row>
    <row r="42" spans="1:19">
      <c r="A42" s="145"/>
      <c r="B42">
        <v>3</v>
      </c>
      <c r="C42" s="5" t="str">
        <f t="shared" si="6"/>
        <v>B</v>
      </c>
      <c r="D42" s="6" t="str">
        <f t="shared" si="4"/>
        <v>-</v>
      </c>
      <c r="E42" s="6" t="str">
        <f t="shared" si="4"/>
        <v>A</v>
      </c>
      <c r="F42" s="6" t="str">
        <f t="shared" si="4"/>
        <v>A</v>
      </c>
      <c r="G42" s="6" t="str">
        <f t="shared" si="4"/>
        <v>A</v>
      </c>
      <c r="H42" s="6" t="str">
        <f t="shared" si="4"/>
        <v>A</v>
      </c>
      <c r="I42" s="6" t="str">
        <f t="shared" si="4"/>
        <v>A</v>
      </c>
      <c r="J42" s="6" t="str">
        <f t="shared" si="4"/>
        <v>A</v>
      </c>
      <c r="K42" s="6" t="str">
        <f t="shared" si="4"/>
        <v>A</v>
      </c>
      <c r="L42" s="6" t="str">
        <f t="shared" si="4"/>
        <v>A</v>
      </c>
      <c r="M42" s="6" t="str">
        <f t="shared" si="4"/>
        <v>A</v>
      </c>
      <c r="N42" s="6" t="str">
        <f t="shared" si="5"/>
        <v>A</v>
      </c>
      <c r="O42" s="6" t="str">
        <f t="shared" si="5"/>
        <v>A</v>
      </c>
      <c r="P42" s="6" t="str">
        <f t="shared" si="5"/>
        <v>A</v>
      </c>
      <c r="Q42" s="7" t="str">
        <f t="shared" si="5"/>
        <v>A</v>
      </c>
    </row>
    <row r="43" spans="1:19">
      <c r="A43" s="145"/>
      <c r="B43">
        <v>4</v>
      </c>
      <c r="C43" s="5" t="str">
        <f t="shared" si="6"/>
        <v>B</v>
      </c>
      <c r="D43" s="6" t="str">
        <f t="shared" si="4"/>
        <v>B</v>
      </c>
      <c r="E43" s="6" t="str">
        <f t="shared" si="4"/>
        <v>-</v>
      </c>
      <c r="F43" s="6" t="str">
        <f t="shared" si="4"/>
        <v>A</v>
      </c>
      <c r="G43" s="6" t="str">
        <f t="shared" si="4"/>
        <v>A</v>
      </c>
      <c r="H43" s="6" t="str">
        <f t="shared" si="4"/>
        <v>A</v>
      </c>
      <c r="I43" s="6" t="str">
        <f t="shared" si="4"/>
        <v>A</v>
      </c>
      <c r="J43" s="6" t="str">
        <f t="shared" si="4"/>
        <v>A</v>
      </c>
      <c r="K43" s="6" t="str">
        <f t="shared" si="4"/>
        <v>A</v>
      </c>
      <c r="L43" s="6" t="str">
        <f t="shared" si="4"/>
        <v>A</v>
      </c>
      <c r="M43" s="6" t="str">
        <f t="shared" si="4"/>
        <v>A</v>
      </c>
      <c r="N43" s="6" t="str">
        <f t="shared" si="5"/>
        <v>A</v>
      </c>
      <c r="O43" s="6" t="str">
        <f t="shared" si="5"/>
        <v>A</v>
      </c>
      <c r="P43" s="6" t="str">
        <f t="shared" si="5"/>
        <v>A</v>
      </c>
      <c r="Q43" s="7" t="str">
        <f t="shared" si="5"/>
        <v>A</v>
      </c>
    </row>
    <row r="44" spans="1:19">
      <c r="A44" s="145"/>
      <c r="B44">
        <v>5</v>
      </c>
      <c r="C44" s="5" t="str">
        <f t="shared" si="6"/>
        <v>B</v>
      </c>
      <c r="D44" s="6" t="str">
        <f t="shared" si="4"/>
        <v>B</v>
      </c>
      <c r="E44" s="6" t="str">
        <f t="shared" si="4"/>
        <v>B</v>
      </c>
      <c r="F44" s="6" t="str">
        <f t="shared" si="4"/>
        <v>-</v>
      </c>
      <c r="G44" s="6" t="str">
        <f t="shared" si="4"/>
        <v>A</v>
      </c>
      <c r="H44" s="6" t="str">
        <f t="shared" si="4"/>
        <v>A</v>
      </c>
      <c r="I44" s="6" t="str">
        <f t="shared" si="4"/>
        <v>A</v>
      </c>
      <c r="J44" s="6" t="str">
        <f t="shared" si="4"/>
        <v>A</v>
      </c>
      <c r="K44" s="6" t="str">
        <f t="shared" si="4"/>
        <v>A</v>
      </c>
      <c r="L44" s="6" t="str">
        <f t="shared" si="4"/>
        <v>A</v>
      </c>
      <c r="M44" s="6" t="str">
        <f t="shared" si="4"/>
        <v>A</v>
      </c>
      <c r="N44" s="6" t="str">
        <f t="shared" si="5"/>
        <v>A</v>
      </c>
      <c r="O44" s="6" t="str">
        <f t="shared" si="5"/>
        <v>A</v>
      </c>
      <c r="P44" s="6" t="str">
        <f t="shared" si="5"/>
        <v>A</v>
      </c>
      <c r="Q44" s="7" t="str">
        <f t="shared" si="5"/>
        <v>A</v>
      </c>
    </row>
    <row r="45" spans="1:19">
      <c r="A45" s="145"/>
      <c r="B45">
        <v>6</v>
      </c>
      <c r="C45" s="8" t="str">
        <f t="shared" si="6"/>
        <v>B</v>
      </c>
      <c r="D45" s="9" t="str">
        <f t="shared" si="4"/>
        <v>B</v>
      </c>
      <c r="E45" s="9" t="str">
        <f t="shared" si="4"/>
        <v>B</v>
      </c>
      <c r="F45" s="9" t="str">
        <f t="shared" si="4"/>
        <v>B</v>
      </c>
      <c r="G45" s="9" t="str">
        <f t="shared" si="4"/>
        <v>-</v>
      </c>
      <c r="H45" s="9" t="str">
        <f t="shared" si="4"/>
        <v>A</v>
      </c>
      <c r="I45" s="9" t="str">
        <f t="shared" si="4"/>
        <v>A</v>
      </c>
      <c r="J45" s="9" t="str">
        <f t="shared" si="4"/>
        <v>A</v>
      </c>
      <c r="K45" s="9" t="str">
        <f t="shared" si="4"/>
        <v>A</v>
      </c>
      <c r="L45" s="9" t="str">
        <f t="shared" si="4"/>
        <v>A</v>
      </c>
      <c r="M45" s="9" t="str">
        <f t="shared" si="4"/>
        <v>A</v>
      </c>
      <c r="N45" s="9" t="str">
        <f t="shared" si="5"/>
        <v>A</v>
      </c>
      <c r="O45" s="9" t="str">
        <f t="shared" si="5"/>
        <v>A</v>
      </c>
      <c r="P45" s="9" t="str">
        <f t="shared" si="5"/>
        <v>A</v>
      </c>
      <c r="Q45" s="10" t="str">
        <f t="shared" si="5"/>
        <v>A</v>
      </c>
    </row>
    <row r="46" spans="1:19">
      <c r="B46" s="33" t="s">
        <v>12</v>
      </c>
      <c r="C46" s="6">
        <f>COUNTIF(C40:C45,$A$3) * C$38</f>
        <v>1</v>
      </c>
      <c r="D46" s="6">
        <f>COUNTIF(D40:D45,$A$3) * D$38</f>
        <v>4</v>
      </c>
      <c r="E46" s="6">
        <f>COUNTIF(E40:E45,$A$3) * E$38</f>
        <v>9</v>
      </c>
      <c r="F46" s="6">
        <f t="shared" ref="F46:M46" si="7">COUNTIF(F40:F45,$A$3) * F$38</f>
        <v>16</v>
      </c>
      <c r="G46" s="6">
        <f t="shared" si="7"/>
        <v>25</v>
      </c>
      <c r="H46" s="6">
        <f t="shared" si="7"/>
        <v>36</v>
      </c>
      <c r="I46" s="6">
        <f t="shared" si="7"/>
        <v>36</v>
      </c>
      <c r="J46" s="6">
        <f t="shared" si="7"/>
        <v>36</v>
      </c>
      <c r="K46" s="6">
        <f t="shared" si="7"/>
        <v>36</v>
      </c>
      <c r="L46" s="6">
        <f t="shared" si="7"/>
        <v>36</v>
      </c>
      <c r="M46" s="6">
        <f t="shared" si="7"/>
        <v>30</v>
      </c>
      <c r="N46" s="6">
        <f>COUNTIF(N40:N45,$A$3) * N$38</f>
        <v>24</v>
      </c>
      <c r="O46" s="6">
        <f>COUNTIF(O40:O45,$A$3) * O$38</f>
        <v>18</v>
      </c>
      <c r="P46" s="6">
        <f>COUNTIF(P40:P45,$A$3) * P$38</f>
        <v>12</v>
      </c>
      <c r="Q46" s="6">
        <f>COUNTIF(Q40:Q45,$A$3) * Q$38</f>
        <v>6</v>
      </c>
    </row>
    <row r="47" spans="1:19">
      <c r="B47" s="34" t="s">
        <v>13</v>
      </c>
      <c r="C47" s="6">
        <f>COUNTIF(C40:C45,$A$4) * C$38</f>
        <v>4</v>
      </c>
      <c r="D47" s="6">
        <f t="shared" ref="D47:M47" si="8">COUNTIF(D40:D45,$A$4) * D$38</f>
        <v>6</v>
      </c>
      <c r="E47" s="6">
        <f t="shared" si="8"/>
        <v>6</v>
      </c>
      <c r="F47" s="6">
        <f t="shared" si="8"/>
        <v>4</v>
      </c>
      <c r="G47" s="6">
        <f t="shared" si="8"/>
        <v>0</v>
      </c>
      <c r="H47" s="6">
        <f t="shared" si="8"/>
        <v>0</v>
      </c>
      <c r="I47" s="6">
        <f t="shared" si="8"/>
        <v>0</v>
      </c>
      <c r="J47" s="6">
        <f t="shared" si="8"/>
        <v>0</v>
      </c>
      <c r="K47" s="6">
        <f t="shared" si="8"/>
        <v>0</v>
      </c>
      <c r="L47" s="6">
        <f t="shared" si="8"/>
        <v>0</v>
      </c>
      <c r="M47" s="6">
        <f t="shared" si="8"/>
        <v>0</v>
      </c>
      <c r="N47" s="6">
        <f>COUNTIF(N40:N45,$A$4) * N$38</f>
        <v>0</v>
      </c>
      <c r="O47" s="6">
        <f>COUNTIF(O40:O45,$A$4) * O$38</f>
        <v>0</v>
      </c>
      <c r="P47" s="6">
        <f>COUNTIF(P40:P45,$A$4) * P$38</f>
        <v>0</v>
      </c>
      <c r="Q47" s="6">
        <f>COUNTIF(Q40:Q45,$A$4) * Q$38</f>
        <v>0</v>
      </c>
    </row>
    <row r="48" spans="1:19">
      <c r="B48" s="16" t="s">
        <v>14</v>
      </c>
      <c r="C48" s="6">
        <f>COUNTIF(C40:C45,$B48) * C$38</f>
        <v>1</v>
      </c>
      <c r="D48" s="6">
        <f t="shared" ref="D48:M48" si="9">COUNTIF(D40:D45,$B48) * D$38</f>
        <v>2</v>
      </c>
      <c r="E48" s="6">
        <f t="shared" si="9"/>
        <v>3</v>
      </c>
      <c r="F48" s="6">
        <f t="shared" si="9"/>
        <v>4</v>
      </c>
      <c r="G48" s="6">
        <f t="shared" si="9"/>
        <v>5</v>
      </c>
      <c r="H48" s="6">
        <f t="shared" si="9"/>
        <v>0</v>
      </c>
      <c r="I48" s="6">
        <f t="shared" si="9"/>
        <v>0</v>
      </c>
      <c r="J48" s="6">
        <f t="shared" si="9"/>
        <v>0</v>
      </c>
      <c r="K48" s="6">
        <f t="shared" si="9"/>
        <v>0</v>
      </c>
      <c r="L48" s="6">
        <f t="shared" si="9"/>
        <v>0</v>
      </c>
      <c r="M48" s="6">
        <f t="shared" si="9"/>
        <v>0</v>
      </c>
      <c r="N48" s="6">
        <f>COUNTIF(N40:N45,$B48) * N$38</f>
        <v>0</v>
      </c>
      <c r="O48" s="6">
        <f>COUNTIF(O40:O45,$B48) * O$38</f>
        <v>0</v>
      </c>
      <c r="P48" s="6">
        <f>COUNTIF(P40:P45,$B48) * P$38</f>
        <v>0</v>
      </c>
      <c r="Q48" s="6">
        <f>COUNTIF(Q40:Q45,$B48) * Q$38</f>
        <v>0</v>
      </c>
    </row>
    <row r="49" spans="1:12">
      <c r="C49" s="31" t="s">
        <v>12</v>
      </c>
      <c r="D49" s="11">
        <f>SUM(C46:Q46)</f>
        <v>325</v>
      </c>
      <c r="E49" s="12">
        <f>D49/SUM(D49:D50)</f>
        <v>0.94202898550724634</v>
      </c>
    </row>
    <row r="50" spans="1:12">
      <c r="C50" s="32" t="s">
        <v>13</v>
      </c>
      <c r="D50" s="11">
        <f>SUM(C47:Q47)</f>
        <v>20</v>
      </c>
      <c r="E50" s="13">
        <f>D50/SUM(D49:D50)</f>
        <v>5.7971014492753624E-2</v>
      </c>
    </row>
    <row r="51" spans="1:12">
      <c r="C51" t="s">
        <v>14</v>
      </c>
      <c r="D51" s="35">
        <f>SUM(C48:Q48)</f>
        <v>15</v>
      </c>
      <c r="E51" s="13">
        <f>SUM(E49:E50)</f>
        <v>1</v>
      </c>
    </row>
    <row r="53" spans="1:12">
      <c r="C53" s="143" t="s">
        <v>22</v>
      </c>
      <c r="D53" s="143"/>
      <c r="E53" s="143"/>
      <c r="F53" s="143"/>
      <c r="G53" s="17"/>
      <c r="H53" s="17"/>
      <c r="I53" s="17"/>
      <c r="J53" s="17"/>
      <c r="K53" s="17"/>
      <c r="L53" s="17"/>
    </row>
    <row r="54" spans="1:12">
      <c r="C54" s="1">
        <v>1</v>
      </c>
      <c r="D54" s="1">
        <v>2</v>
      </c>
      <c r="E54" s="1">
        <v>3</v>
      </c>
      <c r="F54" s="1">
        <v>4</v>
      </c>
      <c r="G54" s="106">
        <v>5</v>
      </c>
      <c r="H54" s="106">
        <v>6</v>
      </c>
      <c r="I54" s="106">
        <v>7</v>
      </c>
      <c r="J54" s="106">
        <v>8</v>
      </c>
    </row>
    <row r="55" spans="1:12">
      <c r="A55" s="142" t="s">
        <v>25</v>
      </c>
      <c r="B55">
        <v>1</v>
      </c>
      <c r="C55" s="2" t="str">
        <f>IF(C$54&lt;$B55,$A$3,IF(C$54&gt;$B55,$A$4,"-"))</f>
        <v>-</v>
      </c>
      <c r="D55" s="3" t="str">
        <f t="shared" ref="D55:J55" si="10">IF(D$54&lt;$B55,$A$3,IF(D$54&gt;$B55,$A$4,"-"))</f>
        <v>B</v>
      </c>
      <c r="E55" s="3" t="str">
        <f t="shared" si="10"/>
        <v>B</v>
      </c>
      <c r="F55" s="3" t="str">
        <f t="shared" si="10"/>
        <v>B</v>
      </c>
      <c r="G55" s="3" t="str">
        <f t="shared" si="10"/>
        <v>B</v>
      </c>
      <c r="H55" s="3" t="str">
        <f t="shared" si="10"/>
        <v>B</v>
      </c>
      <c r="I55" s="3" t="str">
        <f t="shared" si="10"/>
        <v>B</v>
      </c>
      <c r="J55" s="4" t="str">
        <f t="shared" si="10"/>
        <v>B</v>
      </c>
    </row>
    <row r="56" spans="1:12">
      <c r="A56" s="142"/>
      <c r="B56">
        <v>2</v>
      </c>
      <c r="C56" s="5" t="str">
        <f t="shared" ref="C56:J62" si="11">IF(C$54&lt;$B56,$A$3,IF(C$54&gt;$B56,$A$4,"-"))</f>
        <v>A</v>
      </c>
      <c r="D56" s="6" t="str">
        <f t="shared" si="11"/>
        <v>-</v>
      </c>
      <c r="E56" s="6" t="str">
        <f t="shared" si="11"/>
        <v>B</v>
      </c>
      <c r="F56" s="6" t="str">
        <f t="shared" si="11"/>
        <v>B</v>
      </c>
      <c r="G56" s="6" t="str">
        <f t="shared" si="11"/>
        <v>B</v>
      </c>
      <c r="H56" s="6" t="str">
        <f t="shared" si="11"/>
        <v>B</v>
      </c>
      <c r="I56" s="6" t="str">
        <f t="shared" si="11"/>
        <v>B</v>
      </c>
      <c r="J56" s="7" t="str">
        <f t="shared" si="11"/>
        <v>B</v>
      </c>
    </row>
    <row r="57" spans="1:12">
      <c r="A57" s="142"/>
      <c r="B57">
        <v>3</v>
      </c>
      <c r="C57" s="5" t="str">
        <f t="shared" si="11"/>
        <v>A</v>
      </c>
      <c r="D57" s="6" t="str">
        <f t="shared" si="11"/>
        <v>A</v>
      </c>
      <c r="E57" s="6" t="str">
        <f t="shared" si="11"/>
        <v>-</v>
      </c>
      <c r="F57" s="6" t="str">
        <f t="shared" si="11"/>
        <v>B</v>
      </c>
      <c r="G57" s="6" t="str">
        <f t="shared" si="11"/>
        <v>B</v>
      </c>
      <c r="H57" s="6" t="str">
        <f t="shared" si="11"/>
        <v>B</v>
      </c>
      <c r="I57" s="6" t="str">
        <f t="shared" si="11"/>
        <v>B</v>
      </c>
      <c r="J57" s="7" t="str">
        <f t="shared" si="11"/>
        <v>B</v>
      </c>
    </row>
    <row r="58" spans="1:12">
      <c r="A58" s="142"/>
      <c r="B58">
        <v>4</v>
      </c>
      <c r="C58" s="5" t="str">
        <f t="shared" si="11"/>
        <v>A</v>
      </c>
      <c r="D58" s="6" t="str">
        <f t="shared" si="11"/>
        <v>A</v>
      </c>
      <c r="E58" s="6" t="str">
        <f t="shared" si="11"/>
        <v>A</v>
      </c>
      <c r="F58" s="6" t="str">
        <f t="shared" si="11"/>
        <v>-</v>
      </c>
      <c r="G58" s="6" t="str">
        <f t="shared" si="11"/>
        <v>B</v>
      </c>
      <c r="H58" s="6" t="str">
        <f t="shared" si="11"/>
        <v>B</v>
      </c>
      <c r="I58" s="6" t="str">
        <f t="shared" si="11"/>
        <v>B</v>
      </c>
      <c r="J58" s="7" t="str">
        <f t="shared" si="11"/>
        <v>B</v>
      </c>
    </row>
    <row r="59" spans="1:12">
      <c r="A59" s="142"/>
      <c r="B59">
        <v>5</v>
      </c>
      <c r="C59" s="5" t="str">
        <f t="shared" si="11"/>
        <v>A</v>
      </c>
      <c r="D59" s="6" t="str">
        <f t="shared" si="11"/>
        <v>A</v>
      </c>
      <c r="E59" s="6" t="str">
        <f t="shared" si="11"/>
        <v>A</v>
      </c>
      <c r="F59" s="6" t="str">
        <f t="shared" si="11"/>
        <v>A</v>
      </c>
      <c r="G59" s="6" t="str">
        <f t="shared" si="11"/>
        <v>-</v>
      </c>
      <c r="H59" s="6" t="str">
        <f t="shared" si="11"/>
        <v>B</v>
      </c>
      <c r="I59" s="6" t="str">
        <f t="shared" si="11"/>
        <v>B</v>
      </c>
      <c r="J59" s="7" t="str">
        <f t="shared" si="11"/>
        <v>B</v>
      </c>
    </row>
    <row r="60" spans="1:12">
      <c r="A60" s="142"/>
      <c r="B60">
        <v>6</v>
      </c>
      <c r="C60" s="5" t="str">
        <f t="shared" si="11"/>
        <v>A</v>
      </c>
      <c r="D60" s="6" t="str">
        <f t="shared" si="11"/>
        <v>A</v>
      </c>
      <c r="E60" s="6" t="str">
        <f t="shared" si="11"/>
        <v>A</v>
      </c>
      <c r="F60" s="6" t="str">
        <f t="shared" si="11"/>
        <v>A</v>
      </c>
      <c r="G60" s="6" t="str">
        <f t="shared" si="11"/>
        <v>A</v>
      </c>
      <c r="H60" s="6" t="str">
        <f t="shared" si="11"/>
        <v>-</v>
      </c>
      <c r="I60" s="6" t="str">
        <f t="shared" si="11"/>
        <v>B</v>
      </c>
      <c r="J60" s="7" t="str">
        <f t="shared" si="11"/>
        <v>B</v>
      </c>
    </row>
    <row r="61" spans="1:12">
      <c r="A61" s="142"/>
      <c r="B61">
        <v>7</v>
      </c>
      <c r="C61" s="5" t="str">
        <f t="shared" si="11"/>
        <v>A</v>
      </c>
      <c r="D61" s="6" t="str">
        <f t="shared" si="11"/>
        <v>A</v>
      </c>
      <c r="E61" s="6" t="str">
        <f t="shared" si="11"/>
        <v>A</v>
      </c>
      <c r="F61" s="6" t="str">
        <f t="shared" si="11"/>
        <v>A</v>
      </c>
      <c r="G61" s="6" t="str">
        <f t="shared" si="11"/>
        <v>A</v>
      </c>
      <c r="H61" s="6" t="str">
        <f t="shared" si="11"/>
        <v>A</v>
      </c>
      <c r="I61" s="6" t="str">
        <f t="shared" si="11"/>
        <v>-</v>
      </c>
      <c r="J61" s="7" t="str">
        <f t="shared" si="11"/>
        <v>B</v>
      </c>
    </row>
    <row r="62" spans="1:12">
      <c r="A62" s="142"/>
      <c r="B62">
        <v>8</v>
      </c>
      <c r="C62" s="8" t="str">
        <f t="shared" si="11"/>
        <v>A</v>
      </c>
      <c r="D62" s="9" t="str">
        <f t="shared" si="11"/>
        <v>A</v>
      </c>
      <c r="E62" s="9" t="str">
        <f t="shared" si="11"/>
        <v>A</v>
      </c>
      <c r="F62" s="9" t="str">
        <f t="shared" si="11"/>
        <v>A</v>
      </c>
      <c r="G62" s="9" t="str">
        <f t="shared" si="11"/>
        <v>A</v>
      </c>
      <c r="H62" s="9" t="str">
        <f t="shared" si="11"/>
        <v>A</v>
      </c>
      <c r="I62" s="9" t="str">
        <f t="shared" si="11"/>
        <v>A</v>
      </c>
      <c r="J62" s="10" t="str">
        <f t="shared" si="11"/>
        <v>-</v>
      </c>
    </row>
    <row r="64" spans="1:12">
      <c r="C64" s="31" t="s">
        <v>12</v>
      </c>
      <c r="D64" s="11">
        <f>COUNTIF(C55:J62,$A$3)</f>
        <v>28</v>
      </c>
      <c r="E64" s="12">
        <f>D64/SUM(D64:D65)</f>
        <v>0.5</v>
      </c>
    </row>
    <row r="65" spans="1:15">
      <c r="C65" s="32" t="s">
        <v>13</v>
      </c>
      <c r="D65" s="11">
        <f>COUNTIF(C55:J62,$A$4)</f>
        <v>28</v>
      </c>
      <c r="E65" s="13">
        <f>D65/SUM(D64:D65)</f>
        <v>0.5</v>
      </c>
    </row>
    <row r="66" spans="1:15">
      <c r="C66" t="s">
        <v>14</v>
      </c>
      <c r="D66" s="35">
        <f>COUNTIF(C55:J62,$C$22)</f>
        <v>8</v>
      </c>
      <c r="E66" s="13">
        <f>SUM(E64:E65)</f>
        <v>1</v>
      </c>
    </row>
    <row r="68" spans="1:15">
      <c r="C68" s="143" t="s">
        <v>23</v>
      </c>
      <c r="D68" s="143"/>
      <c r="E68" s="143"/>
      <c r="F68" s="143"/>
      <c r="G68" s="143"/>
      <c r="H68" s="143"/>
      <c r="I68" s="143"/>
      <c r="J68" s="17"/>
      <c r="K68" s="17"/>
      <c r="L68" s="17"/>
    </row>
    <row r="69" spans="1:15">
      <c r="B69" t="s">
        <v>17</v>
      </c>
      <c r="C69" s="14">
        <v>1</v>
      </c>
      <c r="D69" s="14">
        <v>2</v>
      </c>
      <c r="E69" s="14">
        <v>3</v>
      </c>
      <c r="F69" s="14">
        <v>4</v>
      </c>
      <c r="G69" s="14">
        <v>4</v>
      </c>
      <c r="H69" s="14">
        <v>4</v>
      </c>
      <c r="I69" s="14">
        <v>4</v>
      </c>
      <c r="J69" s="14">
        <v>4</v>
      </c>
      <c r="K69" s="14">
        <v>3</v>
      </c>
      <c r="L69" s="14">
        <v>2</v>
      </c>
      <c r="M69" s="14">
        <v>1</v>
      </c>
      <c r="N69" s="15" t="s">
        <v>18</v>
      </c>
      <c r="O69" s="14">
        <f>SUM(C69:M69)</f>
        <v>32</v>
      </c>
    </row>
    <row r="70" spans="1:15">
      <c r="C70" s="1">
        <v>2</v>
      </c>
      <c r="D70" s="1">
        <v>3</v>
      </c>
      <c r="E70" s="1">
        <v>4</v>
      </c>
      <c r="F70" s="1">
        <v>5</v>
      </c>
      <c r="G70" s="1">
        <v>6</v>
      </c>
      <c r="H70" s="1">
        <v>7</v>
      </c>
      <c r="I70" s="1">
        <v>8</v>
      </c>
      <c r="J70" s="106">
        <v>9</v>
      </c>
      <c r="K70" s="106">
        <v>10</v>
      </c>
      <c r="L70" s="106">
        <v>11</v>
      </c>
      <c r="M70" s="106">
        <v>12</v>
      </c>
    </row>
    <row r="71" spans="1:15">
      <c r="A71" s="142" t="s">
        <v>25</v>
      </c>
      <c r="B71">
        <v>1</v>
      </c>
      <c r="C71" s="2" t="str">
        <f>IF(C$70&lt;$B71,$A$3,IF(C$70&gt;$B71,$A$4,"-"))</f>
        <v>B</v>
      </c>
      <c r="D71" s="3" t="str">
        <f t="shared" ref="D71:M71" si="12">IF(D$70&lt;$B71,$A$3,IF(D$70&gt;$B71,$A$4,"-"))</f>
        <v>B</v>
      </c>
      <c r="E71" s="3" t="str">
        <f t="shared" si="12"/>
        <v>B</v>
      </c>
      <c r="F71" s="3" t="str">
        <f t="shared" si="12"/>
        <v>B</v>
      </c>
      <c r="G71" s="3" t="str">
        <f t="shared" si="12"/>
        <v>B</v>
      </c>
      <c r="H71" s="3" t="str">
        <f t="shared" si="12"/>
        <v>B</v>
      </c>
      <c r="I71" s="3" t="str">
        <f t="shared" si="12"/>
        <v>B</v>
      </c>
      <c r="J71" s="3" t="str">
        <f t="shared" si="12"/>
        <v>B</v>
      </c>
      <c r="K71" s="3" t="str">
        <f t="shared" si="12"/>
        <v>B</v>
      </c>
      <c r="L71" s="3" t="str">
        <f t="shared" si="12"/>
        <v>B</v>
      </c>
      <c r="M71" s="4" t="str">
        <f t="shared" si="12"/>
        <v>B</v>
      </c>
    </row>
    <row r="72" spans="1:15">
      <c r="A72" s="142"/>
      <c r="B72">
        <v>2</v>
      </c>
      <c r="C72" s="5" t="str">
        <f t="shared" ref="C72:M78" si="13">IF(C$70&lt;$B72,$A$3,IF(C$70&gt;$B72,$A$4,"-"))</f>
        <v>-</v>
      </c>
      <c r="D72" s="6" t="str">
        <f t="shared" si="13"/>
        <v>B</v>
      </c>
      <c r="E72" s="6" t="str">
        <f t="shared" si="13"/>
        <v>B</v>
      </c>
      <c r="F72" s="6" t="str">
        <f t="shared" si="13"/>
        <v>B</v>
      </c>
      <c r="G72" s="6" t="str">
        <f t="shared" si="13"/>
        <v>B</v>
      </c>
      <c r="H72" s="6" t="str">
        <f t="shared" si="13"/>
        <v>B</v>
      </c>
      <c r="I72" s="6" t="str">
        <f t="shared" si="13"/>
        <v>B</v>
      </c>
      <c r="J72" s="6" t="str">
        <f t="shared" si="13"/>
        <v>B</v>
      </c>
      <c r="K72" s="6" t="str">
        <f t="shared" si="13"/>
        <v>B</v>
      </c>
      <c r="L72" s="6" t="str">
        <f t="shared" si="13"/>
        <v>B</v>
      </c>
      <c r="M72" s="7" t="str">
        <f t="shared" si="13"/>
        <v>B</v>
      </c>
    </row>
    <row r="73" spans="1:15">
      <c r="A73" s="142"/>
      <c r="B73">
        <v>3</v>
      </c>
      <c r="C73" s="5" t="str">
        <f t="shared" si="13"/>
        <v>A</v>
      </c>
      <c r="D73" s="6" t="str">
        <f t="shared" si="13"/>
        <v>-</v>
      </c>
      <c r="E73" s="6" t="str">
        <f t="shared" si="13"/>
        <v>B</v>
      </c>
      <c r="F73" s="6" t="str">
        <f t="shared" si="13"/>
        <v>B</v>
      </c>
      <c r="G73" s="6" t="str">
        <f t="shared" si="13"/>
        <v>B</v>
      </c>
      <c r="H73" s="6" t="str">
        <f t="shared" si="13"/>
        <v>B</v>
      </c>
      <c r="I73" s="6" t="str">
        <f t="shared" si="13"/>
        <v>B</v>
      </c>
      <c r="J73" s="6" t="str">
        <f t="shared" si="13"/>
        <v>B</v>
      </c>
      <c r="K73" s="6" t="str">
        <f t="shared" si="13"/>
        <v>B</v>
      </c>
      <c r="L73" s="6" t="str">
        <f t="shared" si="13"/>
        <v>B</v>
      </c>
      <c r="M73" s="7" t="str">
        <f t="shared" si="13"/>
        <v>B</v>
      </c>
    </row>
    <row r="74" spans="1:15">
      <c r="A74" s="142"/>
      <c r="B74">
        <v>4</v>
      </c>
      <c r="C74" s="5" t="str">
        <f t="shared" si="13"/>
        <v>A</v>
      </c>
      <c r="D74" s="6" t="str">
        <f t="shared" si="13"/>
        <v>A</v>
      </c>
      <c r="E74" s="6" t="str">
        <f t="shared" si="13"/>
        <v>-</v>
      </c>
      <c r="F74" s="6" t="str">
        <f t="shared" si="13"/>
        <v>B</v>
      </c>
      <c r="G74" s="6" t="str">
        <f t="shared" si="13"/>
        <v>B</v>
      </c>
      <c r="H74" s="6" t="str">
        <f t="shared" si="13"/>
        <v>B</v>
      </c>
      <c r="I74" s="6" t="str">
        <f t="shared" si="13"/>
        <v>B</v>
      </c>
      <c r="J74" s="6" t="str">
        <f t="shared" si="13"/>
        <v>B</v>
      </c>
      <c r="K74" s="6" t="str">
        <f t="shared" si="13"/>
        <v>B</v>
      </c>
      <c r="L74" s="6" t="str">
        <f t="shared" si="13"/>
        <v>B</v>
      </c>
      <c r="M74" s="7" t="str">
        <f t="shared" si="13"/>
        <v>B</v>
      </c>
    </row>
    <row r="75" spans="1:15">
      <c r="A75" s="142"/>
      <c r="B75">
        <v>5</v>
      </c>
      <c r="C75" s="5" t="str">
        <f t="shared" si="13"/>
        <v>A</v>
      </c>
      <c r="D75" s="6" t="str">
        <f t="shared" si="13"/>
        <v>A</v>
      </c>
      <c r="E75" s="6" t="str">
        <f t="shared" si="13"/>
        <v>A</v>
      </c>
      <c r="F75" s="6" t="str">
        <f t="shared" si="13"/>
        <v>-</v>
      </c>
      <c r="G75" s="6" t="str">
        <f t="shared" si="13"/>
        <v>B</v>
      </c>
      <c r="H75" s="6" t="str">
        <f t="shared" si="13"/>
        <v>B</v>
      </c>
      <c r="I75" s="6" t="str">
        <f t="shared" si="13"/>
        <v>B</v>
      </c>
      <c r="J75" s="6" t="str">
        <f t="shared" si="13"/>
        <v>B</v>
      </c>
      <c r="K75" s="6" t="str">
        <f t="shared" si="13"/>
        <v>B</v>
      </c>
      <c r="L75" s="6" t="str">
        <f t="shared" si="13"/>
        <v>B</v>
      </c>
      <c r="M75" s="7" t="str">
        <f t="shared" si="13"/>
        <v>B</v>
      </c>
    </row>
    <row r="76" spans="1:15">
      <c r="A76" s="142"/>
      <c r="B76">
        <v>6</v>
      </c>
      <c r="C76" s="5" t="str">
        <f t="shared" si="13"/>
        <v>A</v>
      </c>
      <c r="D76" s="6" t="str">
        <f t="shared" si="13"/>
        <v>A</v>
      </c>
      <c r="E76" s="6" t="str">
        <f t="shared" si="13"/>
        <v>A</v>
      </c>
      <c r="F76" s="6" t="str">
        <f t="shared" si="13"/>
        <v>A</v>
      </c>
      <c r="G76" s="6" t="str">
        <f t="shared" si="13"/>
        <v>-</v>
      </c>
      <c r="H76" s="6" t="str">
        <f t="shared" si="13"/>
        <v>B</v>
      </c>
      <c r="I76" s="6" t="str">
        <f t="shared" si="13"/>
        <v>B</v>
      </c>
      <c r="J76" s="6" t="str">
        <f t="shared" si="13"/>
        <v>B</v>
      </c>
      <c r="K76" s="6" t="str">
        <f t="shared" si="13"/>
        <v>B</v>
      </c>
      <c r="L76" s="6" t="str">
        <f t="shared" si="13"/>
        <v>B</v>
      </c>
      <c r="M76" s="7" t="str">
        <f t="shared" si="13"/>
        <v>B</v>
      </c>
    </row>
    <row r="77" spans="1:15">
      <c r="A77" s="142"/>
      <c r="B77">
        <v>7</v>
      </c>
      <c r="C77" s="5" t="str">
        <f t="shared" si="13"/>
        <v>A</v>
      </c>
      <c r="D77" s="6" t="str">
        <f t="shared" si="13"/>
        <v>A</v>
      </c>
      <c r="E77" s="6" t="str">
        <f t="shared" si="13"/>
        <v>A</v>
      </c>
      <c r="F77" s="6" t="str">
        <f t="shared" si="13"/>
        <v>A</v>
      </c>
      <c r="G77" s="6" t="str">
        <f t="shared" si="13"/>
        <v>A</v>
      </c>
      <c r="H77" s="6" t="str">
        <f t="shared" si="13"/>
        <v>-</v>
      </c>
      <c r="I77" s="6" t="str">
        <f t="shared" si="13"/>
        <v>B</v>
      </c>
      <c r="J77" s="6" t="str">
        <f t="shared" si="13"/>
        <v>B</v>
      </c>
      <c r="K77" s="6" t="str">
        <f t="shared" si="13"/>
        <v>B</v>
      </c>
      <c r="L77" s="6" t="str">
        <f t="shared" si="13"/>
        <v>B</v>
      </c>
      <c r="M77" s="7" t="str">
        <f t="shared" si="13"/>
        <v>B</v>
      </c>
    </row>
    <row r="78" spans="1:15">
      <c r="A78" s="142"/>
      <c r="B78">
        <v>8</v>
      </c>
      <c r="C78" s="8" t="str">
        <f t="shared" si="13"/>
        <v>A</v>
      </c>
      <c r="D78" s="9" t="str">
        <f t="shared" si="13"/>
        <v>A</v>
      </c>
      <c r="E78" s="9" t="str">
        <f t="shared" si="13"/>
        <v>A</v>
      </c>
      <c r="F78" s="9" t="str">
        <f t="shared" si="13"/>
        <v>A</v>
      </c>
      <c r="G78" s="9" t="str">
        <f t="shared" si="13"/>
        <v>A</v>
      </c>
      <c r="H78" s="9" t="str">
        <f t="shared" si="13"/>
        <v>A</v>
      </c>
      <c r="I78" s="9" t="str">
        <f t="shared" si="13"/>
        <v>-</v>
      </c>
      <c r="J78" s="9" t="str">
        <f t="shared" si="13"/>
        <v>B</v>
      </c>
      <c r="K78" s="9" t="str">
        <f t="shared" si="13"/>
        <v>B</v>
      </c>
      <c r="L78" s="9" t="str">
        <f t="shared" si="13"/>
        <v>B</v>
      </c>
      <c r="M78" s="10" t="str">
        <f t="shared" si="13"/>
        <v>B</v>
      </c>
    </row>
    <row r="79" spans="1:15">
      <c r="B79" s="33" t="s">
        <v>12</v>
      </c>
      <c r="C79" s="6">
        <f>COUNTIF(C71:C78,$A$3) * C$69</f>
        <v>6</v>
      </c>
      <c r="D79" s="6">
        <f t="shared" ref="D79:I79" si="14">COUNTIF(D71:D78,$A$3) * D$69</f>
        <v>10</v>
      </c>
      <c r="E79" s="6">
        <f t="shared" si="14"/>
        <v>12</v>
      </c>
      <c r="F79" s="6">
        <f t="shared" si="14"/>
        <v>12</v>
      </c>
      <c r="G79" s="6">
        <f t="shared" si="14"/>
        <v>8</v>
      </c>
      <c r="H79" s="6">
        <f t="shared" si="14"/>
        <v>4</v>
      </c>
      <c r="I79" s="6">
        <f t="shared" si="14"/>
        <v>0</v>
      </c>
      <c r="J79" s="6">
        <f t="shared" ref="J79:M79" si="15">COUNTIF(J71:J78,$A$3) * J$69</f>
        <v>0</v>
      </c>
      <c r="K79" s="6">
        <f t="shared" si="15"/>
        <v>0</v>
      </c>
      <c r="L79" s="6">
        <f t="shared" si="15"/>
        <v>0</v>
      </c>
      <c r="M79" s="6">
        <f t="shared" si="15"/>
        <v>0</v>
      </c>
    </row>
    <row r="80" spans="1:15">
      <c r="B80" s="34" t="s">
        <v>13</v>
      </c>
      <c r="C80" s="6">
        <f>COUNTIF(C71:C78,$A$4) * C$69</f>
        <v>1</v>
      </c>
      <c r="D80" s="6">
        <f t="shared" ref="D80:I80" si="16">COUNTIF(D71:D78,$A$4) * D$69</f>
        <v>4</v>
      </c>
      <c r="E80" s="6">
        <f t="shared" si="16"/>
        <v>9</v>
      </c>
      <c r="F80" s="6">
        <f t="shared" si="16"/>
        <v>16</v>
      </c>
      <c r="G80" s="6">
        <f t="shared" si="16"/>
        <v>20</v>
      </c>
      <c r="H80" s="6">
        <f t="shared" si="16"/>
        <v>24</v>
      </c>
      <c r="I80" s="6">
        <f t="shared" si="16"/>
        <v>28</v>
      </c>
      <c r="J80" s="6">
        <f t="shared" ref="J80:M80" si="17">COUNTIF(J71:J78,$A$4) * J$69</f>
        <v>32</v>
      </c>
      <c r="K80" s="6">
        <f t="shared" si="17"/>
        <v>24</v>
      </c>
      <c r="L80" s="6">
        <f t="shared" si="17"/>
        <v>16</v>
      </c>
      <c r="M80" s="6">
        <f t="shared" si="17"/>
        <v>8</v>
      </c>
    </row>
    <row r="81" spans="2:13">
      <c r="B81" s="16" t="s">
        <v>14</v>
      </c>
      <c r="C81" s="6">
        <f>COUNTIF(C71:C78,$B81) * C$69</f>
        <v>1</v>
      </c>
      <c r="D81" s="6">
        <f t="shared" ref="D81:I81" si="18">COUNTIF(D71:D78,$B81) * D$69</f>
        <v>2</v>
      </c>
      <c r="E81" s="6">
        <f t="shared" si="18"/>
        <v>3</v>
      </c>
      <c r="F81" s="6">
        <f t="shared" si="18"/>
        <v>4</v>
      </c>
      <c r="G81" s="6">
        <f t="shared" si="18"/>
        <v>4</v>
      </c>
      <c r="H81" s="6">
        <f t="shared" si="18"/>
        <v>4</v>
      </c>
      <c r="I81" s="6">
        <f t="shared" si="18"/>
        <v>4</v>
      </c>
      <c r="J81" s="6">
        <f t="shared" ref="J81:M81" si="19">COUNTIF(J71:J78,$B81) * J$69</f>
        <v>0</v>
      </c>
      <c r="K81" s="6">
        <f t="shared" si="19"/>
        <v>0</v>
      </c>
      <c r="L81" s="6">
        <f t="shared" si="19"/>
        <v>0</v>
      </c>
      <c r="M81" s="6">
        <f t="shared" si="19"/>
        <v>0</v>
      </c>
    </row>
    <row r="82" spans="2:13">
      <c r="C82" s="31" t="s">
        <v>12</v>
      </c>
      <c r="D82" s="11">
        <f>SUM(C79:M79)</f>
        <v>52</v>
      </c>
      <c r="E82" s="12">
        <f>D82/SUM(D82:D83)</f>
        <v>0.22222222222222221</v>
      </c>
    </row>
    <row r="83" spans="2:13">
      <c r="C83" s="32" t="s">
        <v>13</v>
      </c>
      <c r="D83" s="11">
        <f>SUM(C80:M80)</f>
        <v>182</v>
      </c>
      <c r="E83" s="13">
        <f>D83/SUM(D82:D83)</f>
        <v>0.77777777777777779</v>
      </c>
    </row>
    <row r="84" spans="2:13">
      <c r="C84" t="s">
        <v>14</v>
      </c>
      <c r="D84" s="35">
        <f>SUM(C81:M81)</f>
        <v>22</v>
      </c>
      <c r="E84" s="13">
        <f>SUM(E82:E83)</f>
        <v>1</v>
      </c>
    </row>
  </sheetData>
  <mergeCells count="14">
    <mergeCell ref="A9:A18"/>
    <mergeCell ref="H1:I1"/>
    <mergeCell ref="F1:G1"/>
    <mergeCell ref="D1:E1"/>
    <mergeCell ref="B1:C1"/>
    <mergeCell ref="C7:F7"/>
    <mergeCell ref="A71:A78"/>
    <mergeCell ref="C68:I68"/>
    <mergeCell ref="C24:L24"/>
    <mergeCell ref="C37:L37"/>
    <mergeCell ref="C53:F53"/>
    <mergeCell ref="A26:A31"/>
    <mergeCell ref="A40:A45"/>
    <mergeCell ref="A55:A62"/>
  </mergeCells>
  <pageMargins left="0.45" right="0.2" top="0.25" bottom="0.25" header="0.3" footer="0.3"/>
  <pageSetup scale="76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5"/>
  <sheetViews>
    <sheetView topLeftCell="A10" workbookViewId="0">
      <selection activeCell="K21" sqref="K21"/>
    </sheetView>
  </sheetViews>
  <sheetFormatPr defaultRowHeight="15"/>
  <sheetData>
    <row r="1" spans="1:14" ht="21">
      <c r="B1" s="150" t="s">
        <v>69</v>
      </c>
      <c r="C1" s="150"/>
      <c r="D1" s="150"/>
      <c r="E1" s="150"/>
      <c r="F1" s="150"/>
      <c r="G1" s="150"/>
      <c r="H1" s="150"/>
      <c r="I1" s="150"/>
      <c r="J1" s="150"/>
      <c r="K1" s="150"/>
    </row>
    <row r="2" spans="1:14">
      <c r="B2" s="71">
        <v>1</v>
      </c>
      <c r="C2" s="71">
        <v>2</v>
      </c>
      <c r="D2" s="71">
        <v>3</v>
      </c>
      <c r="E2" s="71">
        <v>4</v>
      </c>
      <c r="F2" s="71">
        <v>5</v>
      </c>
      <c r="G2" s="71">
        <v>6</v>
      </c>
      <c r="H2" s="71">
        <v>7</v>
      </c>
      <c r="I2" s="71">
        <v>8</v>
      </c>
      <c r="J2" s="71">
        <v>9</v>
      </c>
      <c r="K2" s="71">
        <v>10</v>
      </c>
    </row>
    <row r="3" spans="1:14">
      <c r="A3" s="32">
        <v>1</v>
      </c>
      <c r="B3" s="2" t="str">
        <f>IF(B$2&gt;$A3,"A",(IF(B$2&lt;$A3,"B","-")))</f>
        <v>-</v>
      </c>
      <c r="C3" s="3" t="str">
        <f t="shared" ref="C3:K12" si="0">IF(C$2&gt;$A3,"A",(IF(C$2&lt;$A3,"B","-")))</f>
        <v>A</v>
      </c>
      <c r="D3" s="3" t="str">
        <f t="shared" si="0"/>
        <v>A</v>
      </c>
      <c r="E3" s="3" t="str">
        <f t="shared" si="0"/>
        <v>A</v>
      </c>
      <c r="F3" s="3" t="str">
        <f t="shared" si="0"/>
        <v>A</v>
      </c>
      <c r="G3" s="3" t="str">
        <f t="shared" si="0"/>
        <v>A</v>
      </c>
      <c r="H3" s="3" t="str">
        <f t="shared" si="0"/>
        <v>A</v>
      </c>
      <c r="I3" s="3" t="str">
        <f t="shared" si="0"/>
        <v>A</v>
      </c>
      <c r="J3" s="3" t="str">
        <f t="shared" si="0"/>
        <v>A</v>
      </c>
      <c r="K3" s="4" t="str">
        <f t="shared" si="0"/>
        <v>A</v>
      </c>
    </row>
    <row r="4" spans="1:14">
      <c r="A4" s="32">
        <v>2</v>
      </c>
      <c r="B4" s="5" t="str">
        <f t="shared" ref="B4:B12" si="1">IF(B$2&gt;$A4,"A",(IF(B$2&lt;$A4,"B","-")))</f>
        <v>B</v>
      </c>
      <c r="C4" s="6" t="str">
        <f t="shared" si="0"/>
        <v>-</v>
      </c>
      <c r="D4" s="6" t="str">
        <f t="shared" si="0"/>
        <v>A</v>
      </c>
      <c r="E4" s="6" t="str">
        <f t="shared" si="0"/>
        <v>A</v>
      </c>
      <c r="F4" s="6" t="str">
        <f t="shared" si="0"/>
        <v>A</v>
      </c>
      <c r="G4" s="6" t="str">
        <f t="shared" si="0"/>
        <v>A</v>
      </c>
      <c r="H4" s="6" t="str">
        <f t="shared" si="0"/>
        <v>A</v>
      </c>
      <c r="I4" s="6" t="str">
        <f t="shared" si="0"/>
        <v>A</v>
      </c>
      <c r="J4" s="6" t="str">
        <f t="shared" si="0"/>
        <v>A</v>
      </c>
      <c r="K4" s="7" t="str">
        <f t="shared" si="0"/>
        <v>A</v>
      </c>
    </row>
    <row r="5" spans="1:14">
      <c r="A5" s="32">
        <v>3</v>
      </c>
      <c r="B5" s="5" t="str">
        <f t="shared" si="1"/>
        <v>B</v>
      </c>
      <c r="C5" s="6" t="str">
        <f t="shared" si="0"/>
        <v>B</v>
      </c>
      <c r="D5" s="6" t="str">
        <f t="shared" si="0"/>
        <v>-</v>
      </c>
      <c r="E5" s="6" t="str">
        <f t="shared" si="0"/>
        <v>A</v>
      </c>
      <c r="F5" s="6" t="str">
        <f t="shared" si="0"/>
        <v>A</v>
      </c>
      <c r="G5" s="6" t="str">
        <f t="shared" si="0"/>
        <v>A</v>
      </c>
      <c r="H5" s="6" t="str">
        <f t="shared" si="0"/>
        <v>A</v>
      </c>
      <c r="I5" s="6" t="str">
        <f t="shared" si="0"/>
        <v>A</v>
      </c>
      <c r="J5" s="6" t="str">
        <f t="shared" si="0"/>
        <v>A</v>
      </c>
      <c r="K5" s="7" t="str">
        <f t="shared" si="0"/>
        <v>A</v>
      </c>
    </row>
    <row r="6" spans="1:14">
      <c r="A6" s="32">
        <v>4</v>
      </c>
      <c r="B6" s="5" t="str">
        <f t="shared" si="1"/>
        <v>B</v>
      </c>
      <c r="C6" s="6" t="str">
        <f t="shared" si="0"/>
        <v>B</v>
      </c>
      <c r="D6" s="6" t="str">
        <f t="shared" si="0"/>
        <v>B</v>
      </c>
      <c r="E6" s="6" t="str">
        <f t="shared" si="0"/>
        <v>-</v>
      </c>
      <c r="F6" s="6" t="str">
        <f t="shared" si="0"/>
        <v>A</v>
      </c>
      <c r="G6" s="6" t="str">
        <f t="shared" si="0"/>
        <v>A</v>
      </c>
      <c r="H6" s="6" t="str">
        <f t="shared" si="0"/>
        <v>A</v>
      </c>
      <c r="I6" s="6" t="str">
        <f t="shared" si="0"/>
        <v>A</v>
      </c>
      <c r="J6" s="6" t="str">
        <f t="shared" si="0"/>
        <v>A</v>
      </c>
      <c r="K6" s="7" t="str">
        <f t="shared" si="0"/>
        <v>A</v>
      </c>
    </row>
    <row r="7" spans="1:14">
      <c r="A7" s="32">
        <v>5</v>
      </c>
      <c r="B7" s="5" t="str">
        <f t="shared" si="1"/>
        <v>B</v>
      </c>
      <c r="C7" s="6" t="str">
        <f t="shared" si="0"/>
        <v>B</v>
      </c>
      <c r="D7" s="6" t="str">
        <f t="shared" si="0"/>
        <v>B</v>
      </c>
      <c r="E7" s="6" t="str">
        <f t="shared" si="0"/>
        <v>B</v>
      </c>
      <c r="F7" s="6" t="str">
        <f t="shared" si="0"/>
        <v>-</v>
      </c>
      <c r="G7" s="6" t="str">
        <f t="shared" si="0"/>
        <v>A</v>
      </c>
      <c r="H7" s="6" t="str">
        <f t="shared" si="0"/>
        <v>A</v>
      </c>
      <c r="I7" s="6" t="str">
        <f t="shared" si="0"/>
        <v>A</v>
      </c>
      <c r="J7" s="6" t="str">
        <f t="shared" si="0"/>
        <v>A</v>
      </c>
      <c r="K7" s="7" t="str">
        <f t="shared" si="0"/>
        <v>A</v>
      </c>
    </row>
    <row r="8" spans="1:14">
      <c r="A8" s="32">
        <v>6</v>
      </c>
      <c r="B8" s="5" t="str">
        <f t="shared" si="1"/>
        <v>B</v>
      </c>
      <c r="C8" s="6" t="str">
        <f t="shared" si="0"/>
        <v>B</v>
      </c>
      <c r="D8" s="6" t="str">
        <f t="shared" si="0"/>
        <v>B</v>
      </c>
      <c r="E8" s="6" t="str">
        <f t="shared" si="0"/>
        <v>B</v>
      </c>
      <c r="F8" s="6" t="str">
        <f t="shared" si="0"/>
        <v>B</v>
      </c>
      <c r="G8" s="6" t="str">
        <f t="shared" si="0"/>
        <v>-</v>
      </c>
      <c r="H8" s="6" t="str">
        <f t="shared" si="0"/>
        <v>A</v>
      </c>
      <c r="I8" s="6" t="str">
        <f t="shared" si="0"/>
        <v>A</v>
      </c>
      <c r="J8" s="6" t="str">
        <f t="shared" si="0"/>
        <v>A</v>
      </c>
      <c r="K8" s="7" t="str">
        <f t="shared" si="0"/>
        <v>A</v>
      </c>
    </row>
    <row r="9" spans="1:14">
      <c r="A9" s="32">
        <v>7</v>
      </c>
      <c r="B9" s="5" t="str">
        <f t="shared" si="1"/>
        <v>B</v>
      </c>
      <c r="C9" s="6" t="str">
        <f t="shared" si="0"/>
        <v>B</v>
      </c>
      <c r="D9" s="6" t="str">
        <f t="shared" si="0"/>
        <v>B</v>
      </c>
      <c r="E9" s="6" t="str">
        <f t="shared" si="0"/>
        <v>B</v>
      </c>
      <c r="F9" s="6" t="str">
        <f t="shared" si="0"/>
        <v>B</v>
      </c>
      <c r="G9" s="6" t="str">
        <f t="shared" si="0"/>
        <v>B</v>
      </c>
      <c r="H9" s="6" t="str">
        <f t="shared" si="0"/>
        <v>-</v>
      </c>
      <c r="I9" s="6" t="str">
        <f t="shared" si="0"/>
        <v>A</v>
      </c>
      <c r="J9" s="6" t="str">
        <f t="shared" si="0"/>
        <v>A</v>
      </c>
      <c r="K9" s="7" t="str">
        <f t="shared" si="0"/>
        <v>A</v>
      </c>
    </row>
    <row r="10" spans="1:14">
      <c r="A10" s="32">
        <v>8</v>
      </c>
      <c r="B10" s="5" t="str">
        <f t="shared" si="1"/>
        <v>B</v>
      </c>
      <c r="C10" s="6" t="str">
        <f t="shared" si="0"/>
        <v>B</v>
      </c>
      <c r="D10" s="6" t="str">
        <f t="shared" si="0"/>
        <v>B</v>
      </c>
      <c r="E10" s="6" t="str">
        <f t="shared" si="0"/>
        <v>B</v>
      </c>
      <c r="F10" s="6" t="str">
        <f t="shared" si="0"/>
        <v>B</v>
      </c>
      <c r="G10" s="6" t="str">
        <f t="shared" si="0"/>
        <v>B</v>
      </c>
      <c r="H10" s="6" t="str">
        <f t="shared" si="0"/>
        <v>B</v>
      </c>
      <c r="I10" s="6" t="str">
        <f t="shared" si="0"/>
        <v>-</v>
      </c>
      <c r="J10" s="6" t="str">
        <f t="shared" si="0"/>
        <v>A</v>
      </c>
      <c r="K10" s="7" t="str">
        <f t="shared" si="0"/>
        <v>A</v>
      </c>
    </row>
    <row r="11" spans="1:14">
      <c r="A11" s="32">
        <v>9</v>
      </c>
      <c r="B11" s="5" t="str">
        <f t="shared" si="1"/>
        <v>B</v>
      </c>
      <c r="C11" s="6" t="str">
        <f t="shared" si="0"/>
        <v>B</v>
      </c>
      <c r="D11" s="6" t="str">
        <f t="shared" si="0"/>
        <v>B</v>
      </c>
      <c r="E11" s="6" t="str">
        <f t="shared" si="0"/>
        <v>B</v>
      </c>
      <c r="F11" s="6" t="str">
        <f t="shared" si="0"/>
        <v>B</v>
      </c>
      <c r="G11" s="6" t="str">
        <f t="shared" si="0"/>
        <v>B</v>
      </c>
      <c r="H11" s="6" t="str">
        <f t="shared" si="0"/>
        <v>B</v>
      </c>
      <c r="I11" s="6" t="str">
        <f t="shared" si="0"/>
        <v>B</v>
      </c>
      <c r="J11" s="6" t="str">
        <f t="shared" si="0"/>
        <v>-</v>
      </c>
      <c r="K11" s="7" t="str">
        <f t="shared" si="0"/>
        <v>A</v>
      </c>
    </row>
    <row r="12" spans="1:14">
      <c r="A12" s="32">
        <v>10</v>
      </c>
      <c r="B12" s="8" t="str">
        <f t="shared" si="1"/>
        <v>B</v>
      </c>
      <c r="C12" s="9" t="str">
        <f t="shared" si="0"/>
        <v>B</v>
      </c>
      <c r="D12" s="9" t="str">
        <f t="shared" si="0"/>
        <v>B</v>
      </c>
      <c r="E12" s="9" t="str">
        <f t="shared" si="0"/>
        <v>B</v>
      </c>
      <c r="F12" s="9" t="str">
        <f t="shared" si="0"/>
        <v>B</v>
      </c>
      <c r="G12" s="9" t="str">
        <f t="shared" si="0"/>
        <v>B</v>
      </c>
      <c r="H12" s="9" t="str">
        <f t="shared" si="0"/>
        <v>B</v>
      </c>
      <c r="I12" s="9" t="str">
        <f t="shared" si="0"/>
        <v>B</v>
      </c>
      <c r="J12" s="9" t="str">
        <f t="shared" si="0"/>
        <v>B</v>
      </c>
      <c r="K12" s="10" t="str">
        <f t="shared" si="0"/>
        <v>-</v>
      </c>
    </row>
    <row r="14" spans="1:14">
      <c r="L14" s="15" t="s">
        <v>5</v>
      </c>
      <c r="M14" s="15" t="s">
        <v>4</v>
      </c>
    </row>
    <row r="15" spans="1:14">
      <c r="B15" s="76" t="s">
        <v>49</v>
      </c>
      <c r="K15" s="92" t="s">
        <v>0</v>
      </c>
      <c r="L15" s="87" t="s">
        <v>1</v>
      </c>
      <c r="M15" s="88" t="s">
        <v>2</v>
      </c>
      <c r="N15" s="121" t="s">
        <v>3</v>
      </c>
    </row>
    <row r="16" spans="1:14">
      <c r="A16" s="68" t="s">
        <v>3</v>
      </c>
      <c r="B16" s="47">
        <f>N16</f>
        <v>8</v>
      </c>
      <c r="C16" s="1" t="str">
        <f>VLOOKUP(B16,DICEARRAY,2)</f>
        <v>I</v>
      </c>
      <c r="E16" s="74" t="s">
        <v>12</v>
      </c>
      <c r="F16" s="11">
        <f ca="1">COUNTIF(INDIRECT($C$18),"A")</f>
        <v>28</v>
      </c>
      <c r="G16" s="12">
        <f ca="1">F16/SUM(F16:F17)</f>
        <v>0.3888888888888889</v>
      </c>
      <c r="J16" s="74" t="s">
        <v>63</v>
      </c>
      <c r="K16">
        <f>'Ship Values'!B3</f>
        <v>10</v>
      </c>
      <c r="L16">
        <f>'Ship Values'!C3</f>
        <v>4</v>
      </c>
      <c r="M16">
        <f>'Ship Values'!D3</f>
        <v>6</v>
      </c>
      <c r="N16">
        <f>'Ship Values'!E3</f>
        <v>8</v>
      </c>
    </row>
    <row r="17" spans="1:15" ht="15.75" thickBot="1">
      <c r="A17" s="32" t="s">
        <v>3</v>
      </c>
      <c r="B17" s="47">
        <f>N17</f>
        <v>10</v>
      </c>
      <c r="C17" s="1">
        <f>VLOOKUP(B17,DICEARRAY,3)</f>
        <v>12</v>
      </c>
      <c r="E17" s="75" t="s">
        <v>13</v>
      </c>
      <c r="F17" s="11">
        <f ca="1">COUNTIF(INDIRECT($C$18),"B")</f>
        <v>44</v>
      </c>
      <c r="G17" s="72">
        <f ca="1">F17/SUM(F16:F17)</f>
        <v>0.61111111111111116</v>
      </c>
      <c r="J17" s="75" t="s">
        <v>64</v>
      </c>
      <c r="K17">
        <f>'Ship Values'!B4</f>
        <v>6</v>
      </c>
      <c r="L17">
        <f>'Ship Values'!C4</f>
        <v>4</v>
      </c>
      <c r="M17">
        <f>'Ship Values'!D4</f>
        <v>8</v>
      </c>
      <c r="N17">
        <f>'Ship Values'!E4</f>
        <v>10</v>
      </c>
    </row>
    <row r="18" spans="1:15" ht="15.75" thickBot="1">
      <c r="B18" s="16" t="s">
        <v>48</v>
      </c>
      <c r="C18" s="69" t="str">
        <f>CONCATENATE("B3:",C16,C17)</f>
        <v>B3:I12</v>
      </c>
      <c r="E18" s="1" t="s">
        <v>14</v>
      </c>
      <c r="F18" s="11">
        <f ca="1">COUNTIF(INDIRECT($C$18),"-")</f>
        <v>8</v>
      </c>
      <c r="G18" s="13"/>
    </row>
    <row r="19" spans="1:15">
      <c r="F19" s="3">
        <f ca="1">SUM(F16:F18)</f>
        <v>80</v>
      </c>
      <c r="G19" s="73">
        <f ca="1">SUM(G16:G17)</f>
        <v>1</v>
      </c>
      <c r="J19" s="16" t="s">
        <v>26</v>
      </c>
      <c r="K19">
        <f>'Ship Values'!B8</f>
        <v>100</v>
      </c>
    </row>
    <row r="20" spans="1:15" ht="15.75">
      <c r="F20" s="6"/>
      <c r="G20" s="72"/>
      <c r="K20" s="21" t="s">
        <v>19</v>
      </c>
      <c r="L20" s="21" t="s">
        <v>20</v>
      </c>
      <c r="M20" s="21" t="s">
        <v>21</v>
      </c>
    </row>
    <row r="21" spans="1:15">
      <c r="B21" s="76" t="s">
        <v>51</v>
      </c>
      <c r="J21" s="31" t="s">
        <v>27</v>
      </c>
      <c r="K21" s="37">
        <f ca="1">G17*K19</f>
        <v>61.111111111111114</v>
      </c>
      <c r="L21" s="38">
        <f ca="1">G16*K19</f>
        <v>38.888888888888893</v>
      </c>
      <c r="M21" s="39"/>
    </row>
    <row r="22" spans="1:15">
      <c r="A22" s="68" t="s">
        <v>1</v>
      </c>
      <c r="B22" s="47">
        <f>IF(L16&gt;=M16,L16,M16)</f>
        <v>6</v>
      </c>
      <c r="C22" s="1" t="str">
        <f>VLOOKUP(B22,DICEARRAY,2)</f>
        <v>G</v>
      </c>
      <c r="E22" s="74" t="s">
        <v>12</v>
      </c>
      <c r="F22" s="11">
        <f ca="1">COUNTIF(INDIRECT($C$24),"A")</f>
        <v>15</v>
      </c>
      <c r="G22" s="12">
        <f ca="1">F22/SUM(F22:F23)</f>
        <v>0.5</v>
      </c>
      <c r="J22" s="31" t="s">
        <v>30</v>
      </c>
      <c r="K22" s="44">
        <f ca="1">G22</f>
        <v>0.5</v>
      </c>
      <c r="L22" s="45">
        <f>G35</f>
        <v>0.84615384615384615</v>
      </c>
      <c r="M22" s="40"/>
      <c r="N22" s="36"/>
    </row>
    <row r="23" spans="1:15" ht="16.5" thickBot="1">
      <c r="A23" s="32" t="s">
        <v>0</v>
      </c>
      <c r="B23" s="47">
        <f>K17</f>
        <v>6</v>
      </c>
      <c r="C23" s="1">
        <f>VLOOKUP(B23,DICEARRAY,3)</f>
        <v>8</v>
      </c>
      <c r="E23" s="75" t="s">
        <v>13</v>
      </c>
      <c r="F23" s="11">
        <f ca="1">COUNTIF(INDIRECT($C$24),"B")</f>
        <v>15</v>
      </c>
      <c r="G23" s="72">
        <f ca="1">F23/SUM(F22:F23)</f>
        <v>0.5</v>
      </c>
      <c r="J23" s="31" t="s">
        <v>31</v>
      </c>
      <c r="K23" s="41">
        <f ca="1">K21*K22</f>
        <v>30.555555555555557</v>
      </c>
      <c r="L23" s="42">
        <f ca="1">L21*L22</f>
        <v>32.90598290598291</v>
      </c>
      <c r="M23" s="43">
        <f ca="1">SUM(K23:L23)</f>
        <v>63.461538461538467</v>
      </c>
    </row>
    <row r="24" spans="1:15" ht="15.75" thickBot="1">
      <c r="B24" s="16" t="s">
        <v>48</v>
      </c>
      <c r="C24" s="69" t="str">
        <f>CONCATENATE("B3:",C22,C23)</f>
        <v>B3:G8</v>
      </c>
      <c r="E24" s="1" t="s">
        <v>14</v>
      </c>
      <c r="F24" s="11">
        <f ca="1">COUNTIF(INDIRECT($C$24),"-")</f>
        <v>6</v>
      </c>
      <c r="G24" s="13"/>
    </row>
    <row r="25" spans="1:15">
      <c r="F25" s="3">
        <f ca="1">SUM(F22:F24)</f>
        <v>36</v>
      </c>
      <c r="G25" s="73">
        <f ca="1">SUM(G22:G23)</f>
        <v>1</v>
      </c>
      <c r="J25" s="32" t="s">
        <v>28</v>
      </c>
      <c r="K25" s="37">
        <f ca="1">G16*K19</f>
        <v>38.888888888888893</v>
      </c>
      <c r="L25" s="38">
        <f ca="1">G17*K19</f>
        <v>61.111111111111114</v>
      </c>
      <c r="M25" s="39"/>
    </row>
    <row r="26" spans="1:15">
      <c r="F26" s="6"/>
      <c r="G26" s="72"/>
      <c r="J26" s="32" t="s">
        <v>29</v>
      </c>
      <c r="K26" s="44">
        <f ca="1">G30</f>
        <v>0.3888888888888889</v>
      </c>
      <c r="L26" s="45">
        <f>G41</f>
        <v>0.6563573883161512</v>
      </c>
      <c r="M26" s="40"/>
      <c r="N26" s="46"/>
    </row>
    <row r="27" spans="1:15" ht="16.5" thickBot="1">
      <c r="F27" s="6"/>
      <c r="G27" s="72"/>
      <c r="J27" s="32" t="s">
        <v>32</v>
      </c>
      <c r="K27" s="41">
        <f ca="1">K25*K26</f>
        <v>15.123456790123459</v>
      </c>
      <c r="L27" s="42">
        <f ca="1">L25*L26</f>
        <v>40.11072928598702</v>
      </c>
      <c r="M27" s="43">
        <f ca="1">SUM(K27:L27)</f>
        <v>55.234186076110475</v>
      </c>
      <c r="N27" s="46"/>
    </row>
    <row r="28" spans="1:15">
      <c r="B28" s="76" t="s">
        <v>52</v>
      </c>
    </row>
    <row r="29" spans="1:15">
      <c r="A29" s="68" t="s">
        <v>0</v>
      </c>
      <c r="B29" s="47">
        <f>K16</f>
        <v>10</v>
      </c>
      <c r="C29" s="1" t="str">
        <f>VLOOKUP(B29,DICEARRAY,2)</f>
        <v>K</v>
      </c>
      <c r="E29" s="74" t="s">
        <v>12</v>
      </c>
      <c r="F29" s="11">
        <f ca="1">COUNTIF(INDIRECT($C$31),"A")</f>
        <v>44</v>
      </c>
      <c r="G29" s="12">
        <f ca="1">F29/SUM(F29:F30)</f>
        <v>0.61111111111111116</v>
      </c>
      <c r="K29" s="141" t="s">
        <v>68</v>
      </c>
      <c r="L29" s="141"/>
      <c r="M29" s="141"/>
      <c r="N29" s="141"/>
      <c r="O29" s="141"/>
    </row>
    <row r="30" spans="1:15" ht="15.75" thickBot="1">
      <c r="A30" s="32" t="s">
        <v>1</v>
      </c>
      <c r="B30" s="47">
        <f>IF(L17&gt;=M17,L17,M17)</f>
        <v>8</v>
      </c>
      <c r="C30" s="1">
        <f>VLOOKUP(B30,DICEARRAY,3)</f>
        <v>10</v>
      </c>
      <c r="E30" s="75" t="s">
        <v>13</v>
      </c>
      <c r="F30" s="11">
        <f ca="1">COUNTIF(INDIRECT($C$31),"B")</f>
        <v>28</v>
      </c>
      <c r="G30" s="72">
        <f ca="1">F30/SUM(F29:F30)</f>
        <v>0.3888888888888889</v>
      </c>
    </row>
    <row r="31" spans="1:15" ht="15.75" thickBot="1">
      <c r="B31" s="16" t="s">
        <v>48</v>
      </c>
      <c r="C31" s="69" t="str">
        <f>CONCATENATE("B3:",C29,C30)</f>
        <v>B3:K10</v>
      </c>
      <c r="E31" s="1" t="s">
        <v>14</v>
      </c>
      <c r="F31" s="11">
        <f ca="1">COUNTIF(INDIRECT($C$31),"-")</f>
        <v>8</v>
      </c>
      <c r="G31" s="13"/>
    </row>
    <row r="32" spans="1:15">
      <c r="B32" s="16"/>
      <c r="C32" s="79"/>
      <c r="E32" s="1"/>
      <c r="F32" s="11"/>
      <c r="G32" s="13"/>
    </row>
    <row r="33" spans="1:7">
      <c r="F33" s="3">
        <f ca="1">SUM(F29:F31)</f>
        <v>80</v>
      </c>
      <c r="G33" s="73">
        <f ca="1">SUM(G29:G30)</f>
        <v>1</v>
      </c>
    </row>
    <row r="34" spans="1:7">
      <c r="B34" s="76" t="s">
        <v>53</v>
      </c>
    </row>
    <row r="35" spans="1:7">
      <c r="A35" s="68" t="s">
        <v>1</v>
      </c>
      <c r="B35" s="47">
        <f>L16</f>
        <v>4</v>
      </c>
      <c r="C35" s="1" t="str">
        <f>IF(B35&lt;10,CONCATENATE("0",B35),B35)</f>
        <v>04</v>
      </c>
      <c r="E35" s="74" t="s">
        <v>12</v>
      </c>
      <c r="F35" s="11"/>
      <c r="G35" s="12">
        <f>VLOOKUP(C38,Battle2Weapons,2)</f>
        <v>0.84615384615384615</v>
      </c>
    </row>
    <row r="36" spans="1:7">
      <c r="A36" s="68" t="s">
        <v>2</v>
      </c>
      <c r="B36" s="47">
        <f>M16</f>
        <v>6</v>
      </c>
      <c r="C36" s="1">
        <f>B36</f>
        <v>6</v>
      </c>
      <c r="E36" s="74"/>
      <c r="F36" s="11"/>
      <c r="G36" s="12"/>
    </row>
    <row r="37" spans="1:7" ht="15.75" thickBot="1">
      <c r="A37" s="32" t="s">
        <v>0</v>
      </c>
      <c r="B37" s="47">
        <f>K17</f>
        <v>6</v>
      </c>
      <c r="C37" s="1" t="str">
        <f t="shared" ref="C37" si="2">IF(B37&lt;10,CONCATENATE("0",B37),B37)</f>
        <v>06</v>
      </c>
      <c r="E37" s="75" t="s">
        <v>13</v>
      </c>
      <c r="F37" s="11"/>
      <c r="G37" s="72">
        <f>100% -G35</f>
        <v>0.15384615384615385</v>
      </c>
    </row>
    <row r="38" spans="1:7" ht="15.75" thickBot="1">
      <c r="B38" s="16" t="s">
        <v>66</v>
      </c>
      <c r="C38" s="94">
        <f>VALUE(CONCATENATE(C36,C35,C37))</f>
        <v>60406</v>
      </c>
      <c r="F38" s="3"/>
      <c r="G38" s="73">
        <f>SUM(G35:G37)</f>
        <v>1</v>
      </c>
    </row>
    <row r="39" spans="1:7">
      <c r="F39" s="6"/>
      <c r="G39" s="72"/>
    </row>
    <row r="40" spans="1:7">
      <c r="B40" s="76" t="s">
        <v>67</v>
      </c>
    </row>
    <row r="41" spans="1:7">
      <c r="A41" s="32" t="s">
        <v>1</v>
      </c>
      <c r="B41" s="47">
        <f>L17</f>
        <v>4</v>
      </c>
      <c r="C41" s="1" t="str">
        <f>IF(B41&lt;10,CONCATENATE("0",B41),B41)</f>
        <v>04</v>
      </c>
      <c r="E41" s="75" t="s">
        <v>13</v>
      </c>
      <c r="F41" s="11"/>
      <c r="G41" s="12">
        <f>VLOOKUP(C44,Battle2Weapons,2)</f>
        <v>0.6563573883161512</v>
      </c>
    </row>
    <row r="42" spans="1:7">
      <c r="A42" s="32" t="s">
        <v>2</v>
      </c>
      <c r="B42" s="47">
        <f>M17</f>
        <v>8</v>
      </c>
      <c r="C42" s="1">
        <f>B42</f>
        <v>8</v>
      </c>
      <c r="E42" s="75"/>
      <c r="F42" s="11"/>
      <c r="G42" s="12"/>
    </row>
    <row r="43" spans="1:7" ht="15.75" thickBot="1">
      <c r="A43" s="68" t="s">
        <v>0</v>
      </c>
      <c r="B43" s="47">
        <f>K16</f>
        <v>10</v>
      </c>
      <c r="C43" s="1">
        <f t="shared" ref="C43" si="3">IF(B43&lt;10,CONCATENATE("0",B43),B43)</f>
        <v>10</v>
      </c>
      <c r="E43" s="71" t="s">
        <v>12</v>
      </c>
      <c r="F43" s="11"/>
      <c r="G43" s="72">
        <f>100% -G41</f>
        <v>0.3436426116838488</v>
      </c>
    </row>
    <row r="44" spans="1:7" ht="15.75" thickBot="1">
      <c r="B44" s="16" t="s">
        <v>66</v>
      </c>
      <c r="C44" s="94">
        <f>VALUE(CONCATENATE(C42,C41,C43))</f>
        <v>80410</v>
      </c>
      <c r="F44" s="3"/>
      <c r="G44" s="73">
        <f>SUM(G41:G43)</f>
        <v>1</v>
      </c>
    </row>
    <row r="45" spans="1:7">
      <c r="F45" s="6"/>
      <c r="G45" s="72"/>
    </row>
  </sheetData>
  <mergeCells count="2">
    <mergeCell ref="K29:O29"/>
    <mergeCell ref="B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G58"/>
  <sheetViews>
    <sheetView topLeftCell="A25" workbookViewId="0">
      <selection activeCell="J38" sqref="J38"/>
    </sheetView>
  </sheetViews>
  <sheetFormatPr defaultRowHeight="15"/>
  <cols>
    <col min="9" max="22" width="6.140625" style="1" customWidth="1"/>
    <col min="23" max="23" width="5.7109375" style="1" customWidth="1"/>
    <col min="24" max="33" width="5.7109375" customWidth="1"/>
  </cols>
  <sheetData>
    <row r="2" spans="1:33">
      <c r="B2" s="85">
        <v>1</v>
      </c>
      <c r="C2" s="85">
        <v>2</v>
      </c>
      <c r="D2" s="85">
        <v>3</v>
      </c>
      <c r="E2" s="85">
        <v>4</v>
      </c>
      <c r="F2" s="85">
        <v>5</v>
      </c>
      <c r="G2" s="85">
        <v>6</v>
      </c>
      <c r="H2" s="85">
        <v>7</v>
      </c>
      <c r="I2" s="86">
        <v>8</v>
      </c>
      <c r="J2" s="86">
        <v>9</v>
      </c>
      <c r="K2" s="86">
        <v>10</v>
      </c>
    </row>
    <row r="3" spans="1:33">
      <c r="A3" s="67">
        <v>1</v>
      </c>
      <c r="B3" s="64">
        <f t="shared" ref="B3:K12" si="0">B$2+$A3</f>
        <v>2</v>
      </c>
      <c r="C3" s="58">
        <f t="shared" si="0"/>
        <v>3</v>
      </c>
      <c r="D3" s="58">
        <f t="shared" si="0"/>
        <v>4</v>
      </c>
      <c r="E3" s="58">
        <f t="shared" si="0"/>
        <v>5</v>
      </c>
      <c r="F3" s="58">
        <f t="shared" si="0"/>
        <v>6</v>
      </c>
      <c r="G3" s="58">
        <f t="shared" si="0"/>
        <v>7</v>
      </c>
      <c r="H3" s="58">
        <f t="shared" si="0"/>
        <v>8</v>
      </c>
      <c r="I3" s="58">
        <f t="shared" si="0"/>
        <v>9</v>
      </c>
      <c r="J3" s="58">
        <f t="shared" si="0"/>
        <v>10</v>
      </c>
      <c r="K3" s="59">
        <f t="shared" si="0"/>
        <v>11</v>
      </c>
      <c r="L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0"/>
      <c r="AG3" s="60"/>
    </row>
    <row r="4" spans="1:33">
      <c r="A4" s="67">
        <v>2</v>
      </c>
      <c r="B4" s="65">
        <f t="shared" si="0"/>
        <v>3</v>
      </c>
      <c r="C4" s="60">
        <f t="shared" si="0"/>
        <v>4</v>
      </c>
      <c r="D4" s="60">
        <f t="shared" si="0"/>
        <v>5</v>
      </c>
      <c r="E4" s="60">
        <f t="shared" si="0"/>
        <v>6</v>
      </c>
      <c r="F4" s="60">
        <f t="shared" si="0"/>
        <v>7</v>
      </c>
      <c r="G4" s="60">
        <f t="shared" si="0"/>
        <v>8</v>
      </c>
      <c r="H4" s="60">
        <f t="shared" si="0"/>
        <v>9</v>
      </c>
      <c r="I4" s="60">
        <f t="shared" si="0"/>
        <v>10</v>
      </c>
      <c r="J4" s="60">
        <f t="shared" si="0"/>
        <v>11</v>
      </c>
      <c r="K4" s="61">
        <f t="shared" si="0"/>
        <v>12</v>
      </c>
      <c r="L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0"/>
      <c r="AG4" s="6"/>
    </row>
    <row r="5" spans="1:33">
      <c r="A5" s="67">
        <v>3</v>
      </c>
      <c r="B5" s="65">
        <f t="shared" si="0"/>
        <v>4</v>
      </c>
      <c r="C5" s="60">
        <f t="shared" si="0"/>
        <v>5</v>
      </c>
      <c r="D5" s="60">
        <f t="shared" si="0"/>
        <v>6</v>
      </c>
      <c r="E5" s="60">
        <f t="shared" si="0"/>
        <v>7</v>
      </c>
      <c r="F5" s="60">
        <f t="shared" si="0"/>
        <v>8</v>
      </c>
      <c r="G5" s="60">
        <f t="shared" si="0"/>
        <v>9</v>
      </c>
      <c r="H5" s="60">
        <f t="shared" si="0"/>
        <v>10</v>
      </c>
      <c r="I5" s="60">
        <f t="shared" si="0"/>
        <v>11</v>
      </c>
      <c r="J5" s="60">
        <f t="shared" si="0"/>
        <v>12</v>
      </c>
      <c r="K5" s="61">
        <f t="shared" si="0"/>
        <v>13</v>
      </c>
      <c r="L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0"/>
      <c r="AD5" s="60"/>
      <c r="AE5" s="60"/>
      <c r="AF5" s="60"/>
      <c r="AG5" s="60"/>
    </row>
    <row r="6" spans="1:33">
      <c r="A6" s="67">
        <v>4</v>
      </c>
      <c r="B6" s="65">
        <f t="shared" si="0"/>
        <v>5</v>
      </c>
      <c r="C6" s="60">
        <f t="shared" si="0"/>
        <v>6</v>
      </c>
      <c r="D6" s="60">
        <f t="shared" si="0"/>
        <v>7</v>
      </c>
      <c r="E6" s="60">
        <f t="shared" si="0"/>
        <v>8</v>
      </c>
      <c r="F6" s="60">
        <f t="shared" si="0"/>
        <v>9</v>
      </c>
      <c r="G6" s="60">
        <f t="shared" si="0"/>
        <v>10</v>
      </c>
      <c r="H6" s="60">
        <f t="shared" si="0"/>
        <v>11</v>
      </c>
      <c r="I6" s="60">
        <f t="shared" si="0"/>
        <v>12</v>
      </c>
      <c r="J6" s="60">
        <f t="shared" si="0"/>
        <v>13</v>
      </c>
      <c r="K6" s="61">
        <f t="shared" si="0"/>
        <v>14</v>
      </c>
      <c r="L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0"/>
      <c r="AD6" s="60"/>
      <c r="AE6" s="60"/>
      <c r="AF6" s="60"/>
      <c r="AG6" s="60"/>
    </row>
    <row r="7" spans="1:33">
      <c r="A7" s="67">
        <v>5</v>
      </c>
      <c r="B7" s="65">
        <f t="shared" si="0"/>
        <v>6</v>
      </c>
      <c r="C7" s="60">
        <f t="shared" si="0"/>
        <v>7</v>
      </c>
      <c r="D7" s="60">
        <f t="shared" si="0"/>
        <v>8</v>
      </c>
      <c r="E7" s="60">
        <f t="shared" si="0"/>
        <v>9</v>
      </c>
      <c r="F7" s="60">
        <f t="shared" si="0"/>
        <v>10</v>
      </c>
      <c r="G7" s="60">
        <f t="shared" si="0"/>
        <v>11</v>
      </c>
      <c r="H7" s="60">
        <f t="shared" si="0"/>
        <v>12</v>
      </c>
      <c r="I7" s="60">
        <f t="shared" si="0"/>
        <v>13</v>
      </c>
      <c r="J7" s="60">
        <f t="shared" si="0"/>
        <v>14</v>
      </c>
      <c r="K7" s="61">
        <f t="shared" si="0"/>
        <v>15</v>
      </c>
      <c r="L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0"/>
      <c r="AD7" s="60"/>
      <c r="AE7" s="60"/>
      <c r="AF7" s="60"/>
      <c r="AG7" s="60"/>
    </row>
    <row r="8" spans="1:33">
      <c r="A8" s="67">
        <v>6</v>
      </c>
      <c r="B8" s="65">
        <f t="shared" si="0"/>
        <v>7</v>
      </c>
      <c r="C8" s="60">
        <f t="shared" si="0"/>
        <v>8</v>
      </c>
      <c r="D8" s="60">
        <f t="shared" si="0"/>
        <v>9</v>
      </c>
      <c r="E8" s="60">
        <f t="shared" si="0"/>
        <v>10</v>
      </c>
      <c r="F8" s="60">
        <f t="shared" si="0"/>
        <v>11</v>
      </c>
      <c r="G8" s="60">
        <f t="shared" si="0"/>
        <v>12</v>
      </c>
      <c r="H8" s="60">
        <f t="shared" si="0"/>
        <v>13</v>
      </c>
      <c r="I8" s="60">
        <f t="shared" si="0"/>
        <v>14</v>
      </c>
      <c r="J8" s="60">
        <f t="shared" si="0"/>
        <v>15</v>
      </c>
      <c r="K8" s="61">
        <f t="shared" si="0"/>
        <v>16</v>
      </c>
      <c r="L8"/>
      <c r="X8" s="1"/>
      <c r="Y8" s="1"/>
      <c r="Z8" s="1"/>
      <c r="AA8" s="1"/>
      <c r="AB8" s="1"/>
    </row>
    <row r="9" spans="1:33">
      <c r="A9" s="67">
        <v>7</v>
      </c>
      <c r="B9" s="65">
        <f t="shared" si="0"/>
        <v>8</v>
      </c>
      <c r="C9" s="60">
        <f t="shared" si="0"/>
        <v>9</v>
      </c>
      <c r="D9" s="60">
        <f t="shared" si="0"/>
        <v>10</v>
      </c>
      <c r="E9" s="60">
        <f t="shared" si="0"/>
        <v>11</v>
      </c>
      <c r="F9" s="60">
        <f t="shared" si="0"/>
        <v>12</v>
      </c>
      <c r="G9" s="60">
        <f t="shared" si="0"/>
        <v>13</v>
      </c>
      <c r="H9" s="60">
        <f t="shared" si="0"/>
        <v>14</v>
      </c>
      <c r="I9" s="60">
        <f t="shared" si="0"/>
        <v>15</v>
      </c>
      <c r="J9" s="60">
        <f t="shared" si="0"/>
        <v>16</v>
      </c>
      <c r="K9" s="61">
        <f t="shared" si="0"/>
        <v>17</v>
      </c>
      <c r="L9"/>
      <c r="X9" s="1"/>
      <c r="Y9" s="1"/>
      <c r="Z9" s="1"/>
      <c r="AA9" s="1"/>
      <c r="AB9" s="1"/>
    </row>
    <row r="10" spans="1:33">
      <c r="A10" s="67">
        <v>8</v>
      </c>
      <c r="B10" s="65">
        <f t="shared" si="0"/>
        <v>9</v>
      </c>
      <c r="C10" s="60">
        <f t="shared" si="0"/>
        <v>10</v>
      </c>
      <c r="D10" s="60">
        <f t="shared" si="0"/>
        <v>11</v>
      </c>
      <c r="E10" s="60">
        <f t="shared" si="0"/>
        <v>12</v>
      </c>
      <c r="F10" s="60">
        <f t="shared" si="0"/>
        <v>13</v>
      </c>
      <c r="G10" s="60">
        <f t="shared" si="0"/>
        <v>14</v>
      </c>
      <c r="H10" s="60">
        <f t="shared" si="0"/>
        <v>15</v>
      </c>
      <c r="I10" s="60">
        <f t="shared" si="0"/>
        <v>16</v>
      </c>
      <c r="J10" s="60">
        <f t="shared" si="0"/>
        <v>17</v>
      </c>
      <c r="K10" s="61">
        <f t="shared" si="0"/>
        <v>18</v>
      </c>
      <c r="L10"/>
      <c r="X10" s="1"/>
      <c r="Y10" s="1"/>
      <c r="Z10" s="1"/>
      <c r="AA10" s="1"/>
      <c r="AB10" s="1"/>
    </row>
    <row r="11" spans="1:33">
      <c r="A11" s="67">
        <v>9</v>
      </c>
      <c r="B11" s="65">
        <f t="shared" si="0"/>
        <v>10</v>
      </c>
      <c r="C11" s="60">
        <f t="shared" si="0"/>
        <v>11</v>
      </c>
      <c r="D11" s="60">
        <f t="shared" si="0"/>
        <v>12</v>
      </c>
      <c r="E11" s="60">
        <f t="shared" si="0"/>
        <v>13</v>
      </c>
      <c r="F11" s="60">
        <f t="shared" si="0"/>
        <v>14</v>
      </c>
      <c r="G11" s="60">
        <f t="shared" si="0"/>
        <v>15</v>
      </c>
      <c r="H11" s="60">
        <f t="shared" si="0"/>
        <v>16</v>
      </c>
      <c r="I11" s="60">
        <f t="shared" si="0"/>
        <v>17</v>
      </c>
      <c r="J11" s="60">
        <f t="shared" si="0"/>
        <v>18</v>
      </c>
      <c r="K11" s="61">
        <f t="shared" si="0"/>
        <v>19</v>
      </c>
      <c r="L11"/>
      <c r="X11" s="1"/>
      <c r="Y11" s="1"/>
      <c r="Z11" s="1"/>
      <c r="AA11" s="1"/>
      <c r="AB11" s="1"/>
    </row>
    <row r="12" spans="1:33">
      <c r="A12" s="67">
        <v>10</v>
      </c>
      <c r="B12" s="66">
        <f t="shared" si="0"/>
        <v>11</v>
      </c>
      <c r="C12" s="62">
        <f t="shared" si="0"/>
        <v>12</v>
      </c>
      <c r="D12" s="62">
        <f t="shared" si="0"/>
        <v>13</v>
      </c>
      <c r="E12" s="62">
        <f t="shared" si="0"/>
        <v>14</v>
      </c>
      <c r="F12" s="62">
        <f t="shared" si="0"/>
        <v>15</v>
      </c>
      <c r="G12" s="62">
        <f t="shared" si="0"/>
        <v>16</v>
      </c>
      <c r="H12" s="62">
        <f t="shared" si="0"/>
        <v>17</v>
      </c>
      <c r="I12" s="62">
        <f t="shared" si="0"/>
        <v>18</v>
      </c>
      <c r="J12" s="62">
        <f t="shared" si="0"/>
        <v>19</v>
      </c>
      <c r="K12" s="63">
        <f t="shared" si="0"/>
        <v>20</v>
      </c>
      <c r="L12"/>
      <c r="X12" s="1"/>
      <c r="Y12" s="1"/>
      <c r="Z12" s="1"/>
      <c r="AA12" s="1"/>
      <c r="AB12" s="1"/>
    </row>
    <row r="15" spans="1:33">
      <c r="B15" s="75" t="s">
        <v>56</v>
      </c>
      <c r="F15" s="151" t="s">
        <v>55</v>
      </c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</row>
    <row r="16" spans="1:33">
      <c r="A16" s="85" t="s">
        <v>54</v>
      </c>
      <c r="B16" s="47">
        <v>8</v>
      </c>
      <c r="C16" s="1" t="str">
        <f>VLOOKUP(B16,DICEARRAY,2)</f>
        <v>I</v>
      </c>
      <c r="D16" s="1"/>
      <c r="E16" s="1"/>
      <c r="F16" s="2">
        <v>2</v>
      </c>
      <c r="G16" s="3">
        <v>3</v>
      </c>
      <c r="H16" s="3">
        <v>4</v>
      </c>
      <c r="I16" s="3">
        <v>5</v>
      </c>
      <c r="J16" s="3">
        <v>6</v>
      </c>
      <c r="K16" s="3">
        <v>7</v>
      </c>
      <c r="L16" s="3">
        <v>8</v>
      </c>
      <c r="M16" s="3">
        <v>9</v>
      </c>
      <c r="N16" s="3">
        <v>10</v>
      </c>
      <c r="O16" s="3">
        <v>11</v>
      </c>
      <c r="P16" s="3">
        <v>12</v>
      </c>
      <c r="Q16" s="3">
        <v>13</v>
      </c>
      <c r="R16" s="3">
        <v>14</v>
      </c>
      <c r="S16" s="3">
        <v>15</v>
      </c>
      <c r="T16" s="3">
        <v>16</v>
      </c>
      <c r="U16" s="3">
        <v>17</v>
      </c>
      <c r="V16" s="3">
        <v>18</v>
      </c>
      <c r="W16" s="3">
        <v>19</v>
      </c>
      <c r="X16" s="4">
        <v>20</v>
      </c>
      <c r="Y16" s="70" t="s">
        <v>47</v>
      </c>
    </row>
    <row r="17" spans="1:27" ht="15.75" thickBot="1">
      <c r="A17" s="67" t="s">
        <v>35</v>
      </c>
      <c r="B17" s="47">
        <v>4</v>
      </c>
      <c r="C17" s="1">
        <f>VLOOKUP(B17,DICEARRAY,3)</f>
        <v>6</v>
      </c>
      <c r="D17" s="1"/>
      <c r="E17" s="1"/>
      <c r="F17" s="80">
        <f t="shared" ref="F17:X17" ca="1" si="1">COUNTIF(INDIRECT($C$18),F16)</f>
        <v>1</v>
      </c>
      <c r="G17" s="81">
        <f t="shared" ca="1" si="1"/>
        <v>2</v>
      </c>
      <c r="H17" s="81">
        <f t="shared" ca="1" si="1"/>
        <v>3</v>
      </c>
      <c r="I17" s="81">
        <f t="shared" ca="1" si="1"/>
        <v>4</v>
      </c>
      <c r="J17" s="81">
        <f t="shared" ca="1" si="1"/>
        <v>4</v>
      </c>
      <c r="K17" s="81">
        <f t="shared" ca="1" si="1"/>
        <v>4</v>
      </c>
      <c r="L17" s="81">
        <f t="shared" ca="1" si="1"/>
        <v>4</v>
      </c>
      <c r="M17" s="81">
        <f t="shared" ca="1" si="1"/>
        <v>4</v>
      </c>
      <c r="N17" s="81">
        <f t="shared" ca="1" si="1"/>
        <v>3</v>
      </c>
      <c r="O17" s="81">
        <f t="shared" ca="1" si="1"/>
        <v>2</v>
      </c>
      <c r="P17" s="81">
        <f t="shared" ca="1" si="1"/>
        <v>1</v>
      </c>
      <c r="Q17" s="81">
        <f t="shared" ca="1" si="1"/>
        <v>0</v>
      </c>
      <c r="R17" s="81">
        <f t="shared" ca="1" si="1"/>
        <v>0</v>
      </c>
      <c r="S17" s="81">
        <f t="shared" ca="1" si="1"/>
        <v>0</v>
      </c>
      <c r="T17" s="81">
        <f t="shared" ca="1" si="1"/>
        <v>0</v>
      </c>
      <c r="U17" s="81">
        <f t="shared" ca="1" si="1"/>
        <v>0</v>
      </c>
      <c r="V17" s="81">
        <f t="shared" ca="1" si="1"/>
        <v>0</v>
      </c>
      <c r="W17" s="81">
        <f t="shared" ca="1" si="1"/>
        <v>0</v>
      </c>
      <c r="X17" s="82">
        <f t="shared" ca="1" si="1"/>
        <v>0</v>
      </c>
      <c r="Y17" s="83" t="s">
        <v>46</v>
      </c>
      <c r="Z17" s="84"/>
      <c r="AA17" s="84">
        <f ca="1">SUM(F17:X17)</f>
        <v>32</v>
      </c>
    </row>
    <row r="18" spans="1:27" ht="15.75" thickBot="1">
      <c r="B18" s="16" t="s">
        <v>48</v>
      </c>
      <c r="C18" s="69" t="str">
        <f>CONCATENATE("B3:",C16,C17)</f>
        <v>B3:I6</v>
      </c>
      <c r="E18" s="68">
        <v>1</v>
      </c>
      <c r="F18" s="2" t="str">
        <f t="shared" ref="F18:O27" ca="1" si="2">IF($E18&gt;$B$20,"-",(IF(F$17=0,"-",IF(F$16&gt;$E18,"A",(IF(F$16&lt;$E18,"B","-"))))))</f>
        <v>A</v>
      </c>
      <c r="G18" s="3" t="str">
        <f t="shared" ca="1" si="2"/>
        <v>A</v>
      </c>
      <c r="H18" s="3" t="str">
        <f t="shared" ca="1" si="2"/>
        <v>A</v>
      </c>
      <c r="I18" s="3" t="str">
        <f t="shared" ca="1" si="2"/>
        <v>A</v>
      </c>
      <c r="J18" s="3" t="str">
        <f t="shared" ca="1" si="2"/>
        <v>A</v>
      </c>
      <c r="K18" s="3" t="str">
        <f t="shared" ca="1" si="2"/>
        <v>A</v>
      </c>
      <c r="L18" s="3" t="str">
        <f t="shared" ca="1" si="2"/>
        <v>A</v>
      </c>
      <c r="M18" s="3" t="str">
        <f t="shared" ca="1" si="2"/>
        <v>A</v>
      </c>
      <c r="N18" s="3" t="str">
        <f t="shared" ca="1" si="2"/>
        <v>A</v>
      </c>
      <c r="O18" s="3" t="str">
        <f t="shared" ca="1" si="2"/>
        <v>A</v>
      </c>
      <c r="P18" s="3" t="str">
        <f t="shared" ref="P18:X27" ca="1" si="3">IF($E18&gt;$B$20,"-",(IF(P$17=0,"-",IF(P$16&gt;$E18,"A",(IF(P$16&lt;$E18,"B","-"))))))</f>
        <v>A</v>
      </c>
      <c r="Q18" s="3" t="str">
        <f t="shared" ca="1" si="3"/>
        <v>-</v>
      </c>
      <c r="R18" s="3" t="str">
        <f t="shared" ca="1" si="3"/>
        <v>-</v>
      </c>
      <c r="S18" s="3" t="str">
        <f t="shared" ca="1" si="3"/>
        <v>-</v>
      </c>
      <c r="T18" s="3" t="str">
        <f t="shared" ca="1" si="3"/>
        <v>-</v>
      </c>
      <c r="U18" s="3" t="str">
        <f t="shared" ca="1" si="3"/>
        <v>-</v>
      </c>
      <c r="V18" s="3" t="str">
        <f t="shared" ca="1" si="3"/>
        <v>-</v>
      </c>
      <c r="W18" s="3" t="str">
        <f t="shared" ca="1" si="3"/>
        <v>-</v>
      </c>
      <c r="X18" s="4" t="str">
        <f t="shared" ca="1" si="3"/>
        <v>-</v>
      </c>
    </row>
    <row r="19" spans="1:27">
      <c r="B19" s="93" t="s">
        <v>0</v>
      </c>
      <c r="C19" s="79"/>
      <c r="E19" s="68">
        <v>2</v>
      </c>
      <c r="F19" s="5" t="str">
        <f t="shared" ca="1" si="2"/>
        <v>-</v>
      </c>
      <c r="G19" s="6" t="str">
        <f t="shared" ca="1" si="2"/>
        <v>A</v>
      </c>
      <c r="H19" s="6" t="str">
        <f t="shared" ca="1" si="2"/>
        <v>A</v>
      </c>
      <c r="I19" s="6" t="str">
        <f t="shared" ca="1" si="2"/>
        <v>A</v>
      </c>
      <c r="J19" s="6" t="str">
        <f t="shared" ca="1" si="2"/>
        <v>A</v>
      </c>
      <c r="K19" s="6" t="str">
        <f t="shared" ca="1" si="2"/>
        <v>A</v>
      </c>
      <c r="L19" s="6" t="str">
        <f t="shared" ca="1" si="2"/>
        <v>A</v>
      </c>
      <c r="M19" s="6" t="str">
        <f t="shared" ca="1" si="2"/>
        <v>A</v>
      </c>
      <c r="N19" s="6" t="str">
        <f t="shared" ca="1" si="2"/>
        <v>A</v>
      </c>
      <c r="O19" s="6" t="str">
        <f t="shared" ca="1" si="2"/>
        <v>A</v>
      </c>
      <c r="P19" s="6" t="str">
        <f t="shared" ca="1" si="3"/>
        <v>A</v>
      </c>
      <c r="Q19" s="6" t="str">
        <f t="shared" ca="1" si="3"/>
        <v>-</v>
      </c>
      <c r="R19" s="6" t="str">
        <f t="shared" ca="1" si="3"/>
        <v>-</v>
      </c>
      <c r="S19" s="6" t="str">
        <f t="shared" ca="1" si="3"/>
        <v>-</v>
      </c>
      <c r="T19" s="6" t="str">
        <f t="shared" ca="1" si="3"/>
        <v>-</v>
      </c>
      <c r="U19" s="6" t="str">
        <f t="shared" ca="1" si="3"/>
        <v>-</v>
      </c>
      <c r="V19" s="6" t="str">
        <f t="shared" ca="1" si="3"/>
        <v>-</v>
      </c>
      <c r="W19" s="6" t="str">
        <f t="shared" ca="1" si="3"/>
        <v>-</v>
      </c>
      <c r="X19" s="7" t="str">
        <f t="shared" ca="1" si="3"/>
        <v>-</v>
      </c>
    </row>
    <row r="20" spans="1:27">
      <c r="B20" s="47">
        <v>10</v>
      </c>
      <c r="E20" s="68">
        <v>3</v>
      </c>
      <c r="F20" s="5" t="str">
        <f t="shared" ca="1" si="2"/>
        <v>B</v>
      </c>
      <c r="G20" s="6" t="str">
        <f t="shared" ca="1" si="2"/>
        <v>-</v>
      </c>
      <c r="H20" s="6" t="str">
        <f t="shared" ca="1" si="2"/>
        <v>A</v>
      </c>
      <c r="I20" s="6" t="str">
        <f t="shared" ca="1" si="2"/>
        <v>A</v>
      </c>
      <c r="J20" s="6" t="str">
        <f t="shared" ca="1" si="2"/>
        <v>A</v>
      </c>
      <c r="K20" s="6" t="str">
        <f t="shared" ca="1" si="2"/>
        <v>A</v>
      </c>
      <c r="L20" s="6" t="str">
        <f t="shared" ca="1" si="2"/>
        <v>A</v>
      </c>
      <c r="M20" s="6" t="str">
        <f t="shared" ca="1" si="2"/>
        <v>A</v>
      </c>
      <c r="N20" s="6" t="str">
        <f t="shared" ca="1" si="2"/>
        <v>A</v>
      </c>
      <c r="O20" s="6" t="str">
        <f t="shared" ca="1" si="2"/>
        <v>A</v>
      </c>
      <c r="P20" s="6" t="str">
        <f t="shared" ca="1" si="3"/>
        <v>A</v>
      </c>
      <c r="Q20" s="6" t="str">
        <f t="shared" ca="1" si="3"/>
        <v>-</v>
      </c>
      <c r="R20" s="6" t="str">
        <f t="shared" ca="1" si="3"/>
        <v>-</v>
      </c>
      <c r="S20" s="6" t="str">
        <f t="shared" ca="1" si="3"/>
        <v>-</v>
      </c>
      <c r="T20" s="6" t="str">
        <f t="shared" ca="1" si="3"/>
        <v>-</v>
      </c>
      <c r="U20" s="6" t="str">
        <f t="shared" ca="1" si="3"/>
        <v>-</v>
      </c>
      <c r="V20" s="6" t="str">
        <f t="shared" ca="1" si="3"/>
        <v>-</v>
      </c>
      <c r="W20" s="6" t="str">
        <f t="shared" ca="1" si="3"/>
        <v>-</v>
      </c>
      <c r="X20" s="7" t="str">
        <f t="shared" ca="1" si="3"/>
        <v>-</v>
      </c>
    </row>
    <row r="21" spans="1:27">
      <c r="E21" s="68">
        <v>4</v>
      </c>
      <c r="F21" s="5" t="str">
        <f t="shared" ca="1" si="2"/>
        <v>B</v>
      </c>
      <c r="G21" s="6" t="str">
        <f t="shared" ca="1" si="2"/>
        <v>B</v>
      </c>
      <c r="H21" s="6" t="str">
        <f t="shared" ca="1" si="2"/>
        <v>-</v>
      </c>
      <c r="I21" s="6" t="str">
        <f t="shared" ca="1" si="2"/>
        <v>A</v>
      </c>
      <c r="J21" s="6" t="str">
        <f t="shared" ca="1" si="2"/>
        <v>A</v>
      </c>
      <c r="K21" s="6" t="str">
        <f t="shared" ca="1" si="2"/>
        <v>A</v>
      </c>
      <c r="L21" s="6" t="str">
        <f t="shared" ca="1" si="2"/>
        <v>A</v>
      </c>
      <c r="M21" s="6" t="str">
        <f t="shared" ca="1" si="2"/>
        <v>A</v>
      </c>
      <c r="N21" s="6" t="str">
        <f t="shared" ca="1" si="2"/>
        <v>A</v>
      </c>
      <c r="O21" s="6" t="str">
        <f t="shared" ca="1" si="2"/>
        <v>A</v>
      </c>
      <c r="P21" s="6" t="str">
        <f t="shared" ca="1" si="3"/>
        <v>A</v>
      </c>
      <c r="Q21" s="6" t="str">
        <f t="shared" ca="1" si="3"/>
        <v>-</v>
      </c>
      <c r="R21" s="6" t="str">
        <f t="shared" ca="1" si="3"/>
        <v>-</v>
      </c>
      <c r="S21" s="6" t="str">
        <f t="shared" ca="1" si="3"/>
        <v>-</v>
      </c>
      <c r="T21" s="6" t="str">
        <f t="shared" ca="1" si="3"/>
        <v>-</v>
      </c>
      <c r="U21" s="6" t="str">
        <f t="shared" ca="1" si="3"/>
        <v>-</v>
      </c>
      <c r="V21" s="6" t="str">
        <f t="shared" ca="1" si="3"/>
        <v>-</v>
      </c>
      <c r="W21" s="6" t="str">
        <f t="shared" ca="1" si="3"/>
        <v>-</v>
      </c>
      <c r="X21" s="7" t="str">
        <f t="shared" ca="1" si="3"/>
        <v>-</v>
      </c>
    </row>
    <row r="22" spans="1:27">
      <c r="A22" t="s">
        <v>36</v>
      </c>
      <c r="B22" s="85" t="s">
        <v>54</v>
      </c>
      <c r="C22" s="67" t="s">
        <v>35</v>
      </c>
      <c r="E22" s="68">
        <v>5</v>
      </c>
      <c r="F22" s="5" t="str">
        <f t="shared" ca="1" si="2"/>
        <v>B</v>
      </c>
      <c r="G22" s="6" t="str">
        <f t="shared" ca="1" si="2"/>
        <v>B</v>
      </c>
      <c r="H22" s="6" t="str">
        <f t="shared" ca="1" si="2"/>
        <v>B</v>
      </c>
      <c r="I22" s="6" t="str">
        <f t="shared" ca="1" si="2"/>
        <v>-</v>
      </c>
      <c r="J22" s="6" t="str">
        <f t="shared" ca="1" si="2"/>
        <v>A</v>
      </c>
      <c r="K22" s="6" t="str">
        <f t="shared" ca="1" si="2"/>
        <v>A</v>
      </c>
      <c r="L22" s="6" t="str">
        <f t="shared" ca="1" si="2"/>
        <v>A</v>
      </c>
      <c r="M22" s="6" t="str">
        <f t="shared" ca="1" si="2"/>
        <v>A</v>
      </c>
      <c r="N22" s="6" t="str">
        <f t="shared" ca="1" si="2"/>
        <v>A</v>
      </c>
      <c r="O22" s="6" t="str">
        <f t="shared" ca="1" si="2"/>
        <v>A</v>
      </c>
      <c r="P22" s="6" t="str">
        <f t="shared" ca="1" si="3"/>
        <v>A</v>
      </c>
      <c r="Q22" s="6" t="str">
        <f t="shared" ca="1" si="3"/>
        <v>-</v>
      </c>
      <c r="R22" s="6" t="str">
        <f t="shared" ca="1" si="3"/>
        <v>-</v>
      </c>
      <c r="S22" s="6" t="str">
        <f t="shared" ca="1" si="3"/>
        <v>-</v>
      </c>
      <c r="T22" s="6" t="str">
        <f t="shared" ca="1" si="3"/>
        <v>-</v>
      </c>
      <c r="U22" s="6" t="str">
        <f t="shared" ca="1" si="3"/>
        <v>-</v>
      </c>
      <c r="V22" s="6" t="str">
        <f t="shared" ca="1" si="3"/>
        <v>-</v>
      </c>
      <c r="W22" s="6" t="str">
        <f t="shared" ca="1" si="3"/>
        <v>-</v>
      </c>
      <c r="X22" s="7" t="str">
        <f t="shared" ca="1" si="3"/>
        <v>-</v>
      </c>
    </row>
    <row r="23" spans="1:27">
      <c r="A23">
        <v>1</v>
      </c>
      <c r="B23" t="s">
        <v>7</v>
      </c>
      <c r="C23">
        <v>3</v>
      </c>
      <c r="E23" s="68">
        <v>6</v>
      </c>
      <c r="F23" s="5" t="str">
        <f t="shared" ca="1" si="2"/>
        <v>B</v>
      </c>
      <c r="G23" s="6" t="str">
        <f t="shared" ca="1" si="2"/>
        <v>B</v>
      </c>
      <c r="H23" s="6" t="str">
        <f t="shared" ca="1" si="2"/>
        <v>B</v>
      </c>
      <c r="I23" s="6" t="str">
        <f t="shared" ca="1" si="2"/>
        <v>B</v>
      </c>
      <c r="J23" s="6" t="str">
        <f t="shared" ca="1" si="2"/>
        <v>-</v>
      </c>
      <c r="K23" s="6" t="str">
        <f t="shared" ca="1" si="2"/>
        <v>A</v>
      </c>
      <c r="L23" s="6" t="str">
        <f t="shared" ca="1" si="2"/>
        <v>A</v>
      </c>
      <c r="M23" s="6" t="str">
        <f t="shared" ca="1" si="2"/>
        <v>A</v>
      </c>
      <c r="N23" s="6" t="str">
        <f t="shared" ca="1" si="2"/>
        <v>A</v>
      </c>
      <c r="O23" s="6" t="str">
        <f t="shared" ca="1" si="2"/>
        <v>A</v>
      </c>
      <c r="P23" s="6" t="str">
        <f t="shared" ca="1" si="3"/>
        <v>A</v>
      </c>
      <c r="Q23" s="6" t="str">
        <f t="shared" ca="1" si="3"/>
        <v>-</v>
      </c>
      <c r="R23" s="6" t="str">
        <f t="shared" ca="1" si="3"/>
        <v>-</v>
      </c>
      <c r="S23" s="6" t="str">
        <f t="shared" ca="1" si="3"/>
        <v>-</v>
      </c>
      <c r="T23" s="6" t="str">
        <f t="shared" ca="1" si="3"/>
        <v>-</v>
      </c>
      <c r="U23" s="6" t="str">
        <f t="shared" ca="1" si="3"/>
        <v>-</v>
      </c>
      <c r="V23" s="6" t="str">
        <f t="shared" ca="1" si="3"/>
        <v>-</v>
      </c>
      <c r="W23" s="6" t="str">
        <f t="shared" ca="1" si="3"/>
        <v>-</v>
      </c>
      <c r="X23" s="7" t="str">
        <f t="shared" ca="1" si="3"/>
        <v>-</v>
      </c>
    </row>
    <row r="24" spans="1:27">
      <c r="A24">
        <v>2</v>
      </c>
      <c r="B24" t="s">
        <v>37</v>
      </c>
      <c r="C24">
        <v>4</v>
      </c>
      <c r="E24" s="68">
        <v>7</v>
      </c>
      <c r="F24" s="5" t="str">
        <f t="shared" ca="1" si="2"/>
        <v>B</v>
      </c>
      <c r="G24" s="6" t="str">
        <f t="shared" ca="1" si="2"/>
        <v>B</v>
      </c>
      <c r="H24" s="6" t="str">
        <f t="shared" ca="1" si="2"/>
        <v>B</v>
      </c>
      <c r="I24" s="6" t="str">
        <f t="shared" ca="1" si="2"/>
        <v>B</v>
      </c>
      <c r="J24" s="6" t="str">
        <f t="shared" ca="1" si="2"/>
        <v>B</v>
      </c>
      <c r="K24" s="6" t="str">
        <f t="shared" ca="1" si="2"/>
        <v>-</v>
      </c>
      <c r="L24" s="6" t="str">
        <f t="shared" ca="1" si="2"/>
        <v>A</v>
      </c>
      <c r="M24" s="6" t="str">
        <f t="shared" ca="1" si="2"/>
        <v>A</v>
      </c>
      <c r="N24" s="6" t="str">
        <f t="shared" ca="1" si="2"/>
        <v>A</v>
      </c>
      <c r="O24" s="6" t="str">
        <f t="shared" ca="1" si="2"/>
        <v>A</v>
      </c>
      <c r="P24" s="6" t="str">
        <f t="shared" ca="1" si="3"/>
        <v>A</v>
      </c>
      <c r="Q24" s="6" t="str">
        <f t="shared" ca="1" si="3"/>
        <v>-</v>
      </c>
      <c r="R24" s="6" t="str">
        <f t="shared" ca="1" si="3"/>
        <v>-</v>
      </c>
      <c r="S24" s="6" t="str">
        <f t="shared" ca="1" si="3"/>
        <v>-</v>
      </c>
      <c r="T24" s="6" t="str">
        <f t="shared" ca="1" si="3"/>
        <v>-</v>
      </c>
      <c r="U24" s="6" t="str">
        <f t="shared" ca="1" si="3"/>
        <v>-</v>
      </c>
      <c r="V24" s="6" t="str">
        <f t="shared" ca="1" si="3"/>
        <v>-</v>
      </c>
      <c r="W24" s="6" t="str">
        <f t="shared" ca="1" si="3"/>
        <v>-</v>
      </c>
      <c r="X24" s="7" t="str">
        <f t="shared" ca="1" si="3"/>
        <v>-</v>
      </c>
    </row>
    <row r="25" spans="1:27">
      <c r="A25">
        <v>3</v>
      </c>
      <c r="B25" t="s">
        <v>38</v>
      </c>
      <c r="C25">
        <v>5</v>
      </c>
      <c r="E25" s="68">
        <v>8</v>
      </c>
      <c r="F25" s="5" t="str">
        <f t="shared" ca="1" si="2"/>
        <v>B</v>
      </c>
      <c r="G25" s="6" t="str">
        <f t="shared" ca="1" si="2"/>
        <v>B</v>
      </c>
      <c r="H25" s="6" t="str">
        <f t="shared" ca="1" si="2"/>
        <v>B</v>
      </c>
      <c r="I25" s="6" t="str">
        <f t="shared" ca="1" si="2"/>
        <v>B</v>
      </c>
      <c r="J25" s="6" t="str">
        <f t="shared" ca="1" si="2"/>
        <v>B</v>
      </c>
      <c r="K25" s="6" t="str">
        <f t="shared" ca="1" si="2"/>
        <v>B</v>
      </c>
      <c r="L25" s="6" t="str">
        <f t="shared" ca="1" si="2"/>
        <v>-</v>
      </c>
      <c r="M25" s="6" t="str">
        <f t="shared" ca="1" si="2"/>
        <v>A</v>
      </c>
      <c r="N25" s="6" t="str">
        <f t="shared" ca="1" si="2"/>
        <v>A</v>
      </c>
      <c r="O25" s="6" t="str">
        <f t="shared" ca="1" si="2"/>
        <v>A</v>
      </c>
      <c r="P25" s="6" t="str">
        <f t="shared" ca="1" si="3"/>
        <v>A</v>
      </c>
      <c r="Q25" s="6" t="str">
        <f t="shared" ca="1" si="3"/>
        <v>-</v>
      </c>
      <c r="R25" s="6" t="str">
        <f t="shared" ca="1" si="3"/>
        <v>-</v>
      </c>
      <c r="S25" s="6" t="str">
        <f t="shared" ca="1" si="3"/>
        <v>-</v>
      </c>
      <c r="T25" s="6" t="str">
        <f t="shared" ca="1" si="3"/>
        <v>-</v>
      </c>
      <c r="U25" s="6" t="str">
        <f t="shared" ca="1" si="3"/>
        <v>-</v>
      </c>
      <c r="V25" s="6" t="str">
        <f t="shared" ca="1" si="3"/>
        <v>-</v>
      </c>
      <c r="W25" s="6" t="str">
        <f t="shared" ca="1" si="3"/>
        <v>-</v>
      </c>
      <c r="X25" s="7" t="str">
        <f t="shared" ca="1" si="3"/>
        <v>-</v>
      </c>
    </row>
    <row r="26" spans="1:27">
      <c r="A26">
        <v>4</v>
      </c>
      <c r="B26" t="s">
        <v>39</v>
      </c>
      <c r="C26">
        <v>6</v>
      </c>
      <c r="E26" s="68">
        <v>9</v>
      </c>
      <c r="F26" s="5" t="str">
        <f t="shared" ca="1" si="2"/>
        <v>B</v>
      </c>
      <c r="G26" s="6" t="str">
        <f t="shared" ca="1" si="2"/>
        <v>B</v>
      </c>
      <c r="H26" s="6" t="str">
        <f t="shared" ca="1" si="2"/>
        <v>B</v>
      </c>
      <c r="I26" s="6" t="str">
        <f t="shared" ca="1" si="2"/>
        <v>B</v>
      </c>
      <c r="J26" s="6" t="str">
        <f t="shared" ca="1" si="2"/>
        <v>B</v>
      </c>
      <c r="K26" s="6" t="str">
        <f t="shared" ca="1" si="2"/>
        <v>B</v>
      </c>
      <c r="L26" s="6" t="str">
        <f t="shared" ca="1" si="2"/>
        <v>B</v>
      </c>
      <c r="M26" s="6" t="str">
        <f t="shared" ca="1" si="2"/>
        <v>-</v>
      </c>
      <c r="N26" s="6" t="str">
        <f t="shared" ca="1" si="2"/>
        <v>A</v>
      </c>
      <c r="O26" s="6" t="str">
        <f t="shared" ca="1" si="2"/>
        <v>A</v>
      </c>
      <c r="P26" s="6" t="str">
        <f t="shared" ca="1" si="3"/>
        <v>A</v>
      </c>
      <c r="Q26" s="6" t="str">
        <f t="shared" ca="1" si="3"/>
        <v>-</v>
      </c>
      <c r="R26" s="6" t="str">
        <f t="shared" ca="1" si="3"/>
        <v>-</v>
      </c>
      <c r="S26" s="6" t="str">
        <f t="shared" ca="1" si="3"/>
        <v>-</v>
      </c>
      <c r="T26" s="6" t="str">
        <f t="shared" ca="1" si="3"/>
        <v>-</v>
      </c>
      <c r="U26" s="6" t="str">
        <f t="shared" ca="1" si="3"/>
        <v>-</v>
      </c>
      <c r="V26" s="6" t="str">
        <f t="shared" ca="1" si="3"/>
        <v>-</v>
      </c>
      <c r="W26" s="6" t="str">
        <f t="shared" ca="1" si="3"/>
        <v>-</v>
      </c>
      <c r="X26" s="7" t="str">
        <f t="shared" ca="1" si="3"/>
        <v>-</v>
      </c>
    </row>
    <row r="27" spans="1:27">
      <c r="A27">
        <v>5</v>
      </c>
      <c r="B27" t="s">
        <v>40</v>
      </c>
      <c r="C27">
        <v>7</v>
      </c>
      <c r="E27" s="68">
        <v>10</v>
      </c>
      <c r="F27" s="8" t="str">
        <f t="shared" ca="1" si="2"/>
        <v>B</v>
      </c>
      <c r="G27" s="9" t="str">
        <f t="shared" ca="1" si="2"/>
        <v>B</v>
      </c>
      <c r="H27" s="9" t="str">
        <f t="shared" ca="1" si="2"/>
        <v>B</v>
      </c>
      <c r="I27" s="9" t="str">
        <f t="shared" ca="1" si="2"/>
        <v>B</v>
      </c>
      <c r="J27" s="9" t="str">
        <f t="shared" ca="1" si="2"/>
        <v>B</v>
      </c>
      <c r="K27" s="9" t="str">
        <f t="shared" ca="1" si="2"/>
        <v>B</v>
      </c>
      <c r="L27" s="9" t="str">
        <f t="shared" ca="1" si="2"/>
        <v>B</v>
      </c>
      <c r="M27" s="9" t="str">
        <f t="shared" ca="1" si="2"/>
        <v>B</v>
      </c>
      <c r="N27" s="9" t="str">
        <f t="shared" ca="1" si="2"/>
        <v>-</v>
      </c>
      <c r="O27" s="9" t="str">
        <f t="shared" ca="1" si="2"/>
        <v>A</v>
      </c>
      <c r="P27" s="9" t="str">
        <f t="shared" ca="1" si="3"/>
        <v>A</v>
      </c>
      <c r="Q27" s="9" t="str">
        <f t="shared" ca="1" si="3"/>
        <v>-</v>
      </c>
      <c r="R27" s="9" t="str">
        <f t="shared" ca="1" si="3"/>
        <v>-</v>
      </c>
      <c r="S27" s="9" t="str">
        <f t="shared" ca="1" si="3"/>
        <v>-</v>
      </c>
      <c r="T27" s="9" t="str">
        <f t="shared" ca="1" si="3"/>
        <v>-</v>
      </c>
      <c r="U27" s="9" t="str">
        <f t="shared" ca="1" si="3"/>
        <v>-</v>
      </c>
      <c r="V27" s="9" t="str">
        <f t="shared" ca="1" si="3"/>
        <v>-</v>
      </c>
      <c r="W27" s="9" t="str">
        <f t="shared" ca="1" si="3"/>
        <v>-</v>
      </c>
      <c r="X27" s="10" t="str">
        <f t="shared" ca="1" si="3"/>
        <v>-</v>
      </c>
    </row>
    <row r="28" spans="1:27">
      <c r="A28">
        <v>6</v>
      </c>
      <c r="B28" t="s">
        <v>41</v>
      </c>
      <c r="C28">
        <v>8</v>
      </c>
      <c r="F28" s="11">
        <f ca="1">COUNTIF(F18:F27,"A")*F17</f>
        <v>1</v>
      </c>
      <c r="G28" s="11">
        <f t="shared" ref="G28:X28" ca="1" si="4">COUNTIF(G18:G27,"A")*G17</f>
        <v>4</v>
      </c>
      <c r="H28" s="11">
        <f t="shared" ca="1" si="4"/>
        <v>9</v>
      </c>
      <c r="I28" s="11">
        <f t="shared" ca="1" si="4"/>
        <v>16</v>
      </c>
      <c r="J28" s="11">
        <f t="shared" ca="1" si="4"/>
        <v>20</v>
      </c>
      <c r="K28" s="11">
        <f t="shared" ca="1" si="4"/>
        <v>24</v>
      </c>
      <c r="L28" s="11">
        <f t="shared" ca="1" si="4"/>
        <v>28</v>
      </c>
      <c r="M28" s="11">
        <f t="shared" ca="1" si="4"/>
        <v>32</v>
      </c>
      <c r="N28" s="11">
        <f t="shared" ca="1" si="4"/>
        <v>27</v>
      </c>
      <c r="O28" s="11">
        <f t="shared" ca="1" si="4"/>
        <v>20</v>
      </c>
      <c r="P28" s="11">
        <f t="shared" ca="1" si="4"/>
        <v>10</v>
      </c>
      <c r="Q28" s="11">
        <f t="shared" ca="1" si="4"/>
        <v>0</v>
      </c>
      <c r="R28" s="11">
        <f t="shared" ca="1" si="4"/>
        <v>0</v>
      </c>
      <c r="S28" s="11">
        <f t="shared" ca="1" si="4"/>
        <v>0</v>
      </c>
      <c r="T28" s="11">
        <f t="shared" ca="1" si="4"/>
        <v>0</v>
      </c>
      <c r="U28" s="11">
        <f t="shared" ca="1" si="4"/>
        <v>0</v>
      </c>
      <c r="V28" s="11">
        <f t="shared" ca="1" si="4"/>
        <v>0</v>
      </c>
      <c r="W28" s="11">
        <f t="shared" ca="1" si="4"/>
        <v>0</v>
      </c>
      <c r="X28" s="11">
        <f t="shared" ca="1" si="4"/>
        <v>0</v>
      </c>
    </row>
    <row r="29" spans="1:27">
      <c r="A29">
        <v>7</v>
      </c>
      <c r="B29" t="s">
        <v>42</v>
      </c>
      <c r="C29">
        <v>9</v>
      </c>
      <c r="F29" s="11">
        <f ca="1">COUNTIF(F18:F27,"B")*F17</f>
        <v>8</v>
      </c>
      <c r="G29" s="11">
        <f t="shared" ref="G29:X29" ca="1" si="5">COUNTIF(G18:G27,"B")*G17</f>
        <v>14</v>
      </c>
      <c r="H29" s="11">
        <f t="shared" ca="1" si="5"/>
        <v>18</v>
      </c>
      <c r="I29" s="11">
        <f t="shared" ca="1" si="5"/>
        <v>20</v>
      </c>
      <c r="J29" s="11">
        <f t="shared" ca="1" si="5"/>
        <v>16</v>
      </c>
      <c r="K29" s="11">
        <f t="shared" ca="1" si="5"/>
        <v>12</v>
      </c>
      <c r="L29" s="11">
        <f t="shared" ca="1" si="5"/>
        <v>8</v>
      </c>
      <c r="M29" s="11">
        <f t="shared" ca="1" si="5"/>
        <v>4</v>
      </c>
      <c r="N29" s="11">
        <f t="shared" ca="1" si="5"/>
        <v>0</v>
      </c>
      <c r="O29" s="11">
        <f t="shared" ca="1" si="5"/>
        <v>0</v>
      </c>
      <c r="P29" s="11">
        <f t="shared" ca="1" si="5"/>
        <v>0</v>
      </c>
      <c r="Q29" s="11">
        <f t="shared" ca="1" si="5"/>
        <v>0</v>
      </c>
      <c r="R29" s="11">
        <f t="shared" ca="1" si="5"/>
        <v>0</v>
      </c>
      <c r="S29" s="11">
        <f t="shared" ca="1" si="5"/>
        <v>0</v>
      </c>
      <c r="T29" s="11">
        <f t="shared" ca="1" si="5"/>
        <v>0</v>
      </c>
      <c r="U29" s="11">
        <f t="shared" ca="1" si="5"/>
        <v>0</v>
      </c>
      <c r="V29" s="11">
        <f t="shared" ca="1" si="5"/>
        <v>0</v>
      </c>
      <c r="W29" s="11">
        <f t="shared" ca="1" si="5"/>
        <v>0</v>
      </c>
      <c r="X29" s="11">
        <f t="shared" ca="1" si="5"/>
        <v>0</v>
      </c>
    </row>
    <row r="30" spans="1:27">
      <c r="A30">
        <v>8</v>
      </c>
      <c r="B30" t="s">
        <v>43</v>
      </c>
      <c r="C30">
        <v>10</v>
      </c>
      <c r="F30" s="31" t="s">
        <v>12</v>
      </c>
      <c r="G30" s="11">
        <f ca="1">SUM(F28:X28)</f>
        <v>191</v>
      </c>
      <c r="H30" s="12">
        <f ca="1">G30/SUM(G30:G31)</f>
        <v>0.6563573883161512</v>
      </c>
    </row>
    <row r="31" spans="1:27">
      <c r="A31">
        <v>9</v>
      </c>
      <c r="B31" t="s">
        <v>44</v>
      </c>
      <c r="C31">
        <v>11</v>
      </c>
      <c r="F31" s="32" t="s">
        <v>13</v>
      </c>
      <c r="G31" s="11">
        <f ca="1">SUM(F29:X29)</f>
        <v>100</v>
      </c>
      <c r="H31" s="13">
        <f ca="1">G31/SUM(G30:G31)</f>
        <v>0.3436426116838488</v>
      </c>
    </row>
    <row r="32" spans="1:27">
      <c r="A32">
        <v>10</v>
      </c>
      <c r="B32" t="s">
        <v>45</v>
      </c>
      <c r="C32">
        <v>12</v>
      </c>
      <c r="G32" s="35"/>
      <c r="H32" s="73">
        <f ca="1">SUM(H30:H31)</f>
        <v>1</v>
      </c>
    </row>
    <row r="33" spans="1:26">
      <c r="R33" s="153" t="s">
        <v>82</v>
      </c>
      <c r="S33" s="153"/>
      <c r="T33" s="153"/>
      <c r="U33" s="153"/>
      <c r="V33" s="153"/>
    </row>
    <row r="34" spans="1:26">
      <c r="A34" s="152" t="s">
        <v>57</v>
      </c>
      <c r="B34" s="152"/>
      <c r="C34" s="152"/>
      <c r="E34" s="152" t="s">
        <v>58</v>
      </c>
      <c r="F34" s="152"/>
      <c r="H34" s="152" t="s">
        <v>62</v>
      </c>
      <c r="I34" s="152"/>
      <c r="J34" s="152"/>
      <c r="K34" s="152"/>
      <c r="L34" s="152"/>
      <c r="N34" s="106"/>
      <c r="O34" s="106"/>
      <c r="P34" s="106"/>
      <c r="R34" s="152" t="s">
        <v>65</v>
      </c>
      <c r="S34" s="152"/>
      <c r="T34" s="152"/>
      <c r="U34" s="152"/>
      <c r="V34" s="152"/>
      <c r="X34" s="1"/>
      <c r="Y34" s="1"/>
      <c r="Z34" s="1"/>
    </row>
    <row r="35" spans="1:26">
      <c r="A35" s="92" t="s">
        <v>0</v>
      </c>
      <c r="B35" s="87" t="s">
        <v>1</v>
      </c>
      <c r="C35" s="88" t="s">
        <v>2</v>
      </c>
      <c r="E35" s="87" t="s">
        <v>1</v>
      </c>
      <c r="F35" s="88" t="s">
        <v>2</v>
      </c>
      <c r="H35" s="1"/>
      <c r="I35" s="91" t="s">
        <v>59</v>
      </c>
      <c r="J35" s="91" t="s">
        <v>78</v>
      </c>
      <c r="K35" s="91" t="s">
        <v>60</v>
      </c>
      <c r="L35" s="130" t="s">
        <v>79</v>
      </c>
      <c r="M35" s="130" t="s">
        <v>61</v>
      </c>
      <c r="N35" s="130" t="s">
        <v>80</v>
      </c>
      <c r="O35" s="106"/>
      <c r="P35" s="15"/>
      <c r="Q35" s="12"/>
      <c r="R35" s="15">
        <v>60404</v>
      </c>
      <c r="S35" s="12">
        <v>0.9555555555555556</v>
      </c>
      <c r="X35" s="1"/>
      <c r="Y35" s="1"/>
      <c r="Z35" s="1"/>
    </row>
    <row r="36" spans="1:26">
      <c r="A36">
        <v>4</v>
      </c>
      <c r="B36">
        <v>6</v>
      </c>
      <c r="C36">
        <v>8</v>
      </c>
      <c r="E36">
        <v>4</v>
      </c>
      <c r="F36">
        <v>6</v>
      </c>
      <c r="H36" s="71">
        <v>4</v>
      </c>
      <c r="I36" s="12">
        <v>0.9555555555555556</v>
      </c>
      <c r="J36" s="12">
        <v>0.96721311475409832</v>
      </c>
      <c r="K36" s="12">
        <v>0.97402597402597402</v>
      </c>
      <c r="L36" s="12">
        <v>0.978494623655914</v>
      </c>
      <c r="M36" s="12">
        <v>0.98290598290598286</v>
      </c>
      <c r="N36" s="12">
        <v>0.98726114649681529</v>
      </c>
      <c r="O36" s="106"/>
      <c r="P36" s="15"/>
      <c r="Q36" s="12"/>
      <c r="R36" s="15">
        <v>60406</v>
      </c>
      <c r="S36" s="12">
        <v>0.84615384615384615</v>
      </c>
      <c r="X36" s="1"/>
      <c r="Y36" s="1"/>
      <c r="Z36" s="1"/>
    </row>
    <row r="37" spans="1:26">
      <c r="A37">
        <v>4</v>
      </c>
      <c r="B37">
        <v>6</v>
      </c>
      <c r="C37">
        <v>10</v>
      </c>
      <c r="E37">
        <v>4</v>
      </c>
      <c r="F37">
        <v>8</v>
      </c>
      <c r="H37" s="71">
        <v>6</v>
      </c>
      <c r="I37" s="12">
        <v>0.84615384615384615</v>
      </c>
      <c r="J37" s="12">
        <v>0.88764044943820219</v>
      </c>
      <c r="K37" s="12">
        <v>0.91150442477876104</v>
      </c>
      <c r="L37" s="12">
        <v>0.92673992673992678</v>
      </c>
      <c r="M37" s="12">
        <v>0.94202898550724634</v>
      </c>
      <c r="N37" s="12">
        <v>0.956989247311828</v>
      </c>
      <c r="O37" s="106"/>
      <c r="P37" s="15"/>
      <c r="Q37" s="12"/>
      <c r="R37" s="15">
        <v>60408</v>
      </c>
      <c r="S37" s="12">
        <v>0.69590643274853803</v>
      </c>
      <c r="X37" s="1"/>
      <c r="Y37" s="1"/>
      <c r="Z37" s="1"/>
    </row>
    <row r="38" spans="1:26">
      <c r="A38">
        <v>4</v>
      </c>
      <c r="B38">
        <v>8</v>
      </c>
      <c r="C38">
        <v>10</v>
      </c>
      <c r="E38">
        <v>4</v>
      </c>
      <c r="F38">
        <v>10</v>
      </c>
      <c r="H38" s="71">
        <v>8</v>
      </c>
      <c r="I38" s="12">
        <v>0.69590643274853803</v>
      </c>
      <c r="J38" s="12">
        <v>0.77777777777777779</v>
      </c>
      <c r="K38" s="12">
        <v>0.82550335570469802</v>
      </c>
      <c r="L38" s="12">
        <v>0.84313725490196079</v>
      </c>
      <c r="M38" s="12">
        <v>0.87637969094922741</v>
      </c>
      <c r="N38" s="12">
        <v>0.90849673202614378</v>
      </c>
      <c r="O38" s="106"/>
      <c r="P38" s="15"/>
      <c r="Q38" s="12"/>
      <c r="R38" s="15">
        <v>60410</v>
      </c>
      <c r="S38" s="12">
        <v>0.55555555555555558</v>
      </c>
      <c r="X38" s="1"/>
      <c r="Y38" s="1"/>
      <c r="Z38" s="1"/>
    </row>
    <row r="39" spans="1:26">
      <c r="A39">
        <v>6</v>
      </c>
      <c r="B39">
        <v>4</v>
      </c>
      <c r="C39">
        <v>8</v>
      </c>
      <c r="E39">
        <v>6</v>
      </c>
      <c r="F39">
        <v>8</v>
      </c>
      <c r="H39" s="71">
        <v>10</v>
      </c>
      <c r="I39" s="12">
        <v>0.55555555555555558</v>
      </c>
      <c r="J39" s="12">
        <v>0.6563573883161512</v>
      </c>
      <c r="K39" s="12">
        <v>0.72972972972972971</v>
      </c>
      <c r="L39" s="12">
        <v>0.73755656108597289</v>
      </c>
      <c r="M39" s="12">
        <v>0.79322638146167557</v>
      </c>
      <c r="N39" s="12">
        <v>0.84126984126984128</v>
      </c>
      <c r="O39" s="106"/>
      <c r="P39" s="15"/>
      <c r="Q39" s="12"/>
      <c r="R39" s="15">
        <v>80404</v>
      </c>
      <c r="S39" s="12">
        <v>0.96721311475409832</v>
      </c>
      <c r="X39" s="1"/>
      <c r="Y39" s="1"/>
      <c r="Z39" s="1"/>
    </row>
    <row r="40" spans="1:26">
      <c r="A40">
        <v>6</v>
      </c>
      <c r="B40">
        <v>4</v>
      </c>
      <c r="C40">
        <v>10</v>
      </c>
      <c r="E40">
        <v>6</v>
      </c>
      <c r="F40">
        <v>10</v>
      </c>
      <c r="N40" s="106"/>
      <c r="O40" s="106"/>
      <c r="P40" s="15"/>
      <c r="Q40" s="12"/>
      <c r="R40" s="15">
        <v>80406</v>
      </c>
      <c r="S40" s="12">
        <v>0.88764044943820219</v>
      </c>
      <c r="X40" s="1"/>
      <c r="Y40" s="1"/>
      <c r="Z40" s="1"/>
    </row>
    <row r="41" spans="1:26">
      <c r="A41">
        <v>6</v>
      </c>
      <c r="B41">
        <v>8</v>
      </c>
      <c r="C41">
        <v>10</v>
      </c>
      <c r="E41">
        <v>8</v>
      </c>
      <c r="F41">
        <v>10</v>
      </c>
      <c r="N41" s="106"/>
      <c r="O41" s="106"/>
      <c r="P41" s="15"/>
      <c r="Q41" s="12"/>
      <c r="R41" s="15">
        <v>80408</v>
      </c>
      <c r="S41" s="12">
        <v>0.77777777777777779</v>
      </c>
      <c r="X41" s="1"/>
      <c r="Y41" s="1"/>
      <c r="Z41" s="1"/>
    </row>
    <row r="42" spans="1:26">
      <c r="A42">
        <v>8</v>
      </c>
      <c r="B42">
        <v>4</v>
      </c>
      <c r="C42">
        <v>6</v>
      </c>
      <c r="N42" s="106"/>
      <c r="O42" s="106"/>
      <c r="P42" s="15"/>
      <c r="Q42" s="12"/>
      <c r="R42" s="15">
        <v>80410</v>
      </c>
      <c r="S42" s="12">
        <v>0.6563573883161512</v>
      </c>
      <c r="X42" s="1"/>
      <c r="Y42" s="1"/>
      <c r="Z42" s="1"/>
    </row>
    <row r="43" spans="1:26">
      <c r="A43">
        <v>8</v>
      </c>
      <c r="B43">
        <v>4</v>
      </c>
      <c r="C43">
        <v>10</v>
      </c>
      <c r="N43" s="106"/>
      <c r="O43" s="106"/>
      <c r="P43" s="15"/>
      <c r="Q43" s="12"/>
      <c r="R43" s="15">
        <v>80604</v>
      </c>
      <c r="S43" s="12">
        <v>0.978494623655914</v>
      </c>
      <c r="X43" s="1"/>
      <c r="Y43" s="1"/>
      <c r="Z43" s="1"/>
    </row>
    <row r="44" spans="1:26">
      <c r="A44">
        <v>8</v>
      </c>
      <c r="B44">
        <v>6</v>
      </c>
      <c r="C44">
        <v>10</v>
      </c>
      <c r="N44" s="106"/>
      <c r="O44" s="106"/>
      <c r="P44" s="15"/>
      <c r="Q44" s="12"/>
      <c r="R44" s="15">
        <v>80606</v>
      </c>
      <c r="S44" s="12">
        <v>0.92673992673992678</v>
      </c>
      <c r="X44" s="1"/>
      <c r="Y44" s="1"/>
      <c r="Z44" s="1"/>
    </row>
    <row r="45" spans="1:26">
      <c r="A45">
        <v>10</v>
      </c>
      <c r="B45">
        <v>4</v>
      </c>
      <c r="C45">
        <v>6</v>
      </c>
      <c r="N45" s="106"/>
      <c r="O45" s="106"/>
      <c r="P45" s="15"/>
      <c r="Q45" s="12"/>
      <c r="R45" s="15">
        <v>80608</v>
      </c>
      <c r="S45" s="12">
        <v>0.84313725490196079</v>
      </c>
      <c r="X45" s="1"/>
      <c r="Y45" s="1"/>
      <c r="Z45" s="1"/>
    </row>
    <row r="46" spans="1:26">
      <c r="A46">
        <v>10</v>
      </c>
      <c r="B46">
        <v>4</v>
      </c>
      <c r="C46">
        <v>8</v>
      </c>
      <c r="N46" s="106"/>
      <c r="O46" s="106"/>
      <c r="P46" s="15"/>
      <c r="Q46" s="12"/>
      <c r="R46" s="15">
        <v>80610</v>
      </c>
      <c r="S46" s="12">
        <v>0.73755656108597289</v>
      </c>
      <c r="X46" s="1"/>
      <c r="Y46" s="1"/>
      <c r="Z46" s="1"/>
    </row>
    <row r="47" spans="1:26">
      <c r="A47">
        <v>10</v>
      </c>
      <c r="B47">
        <v>6</v>
      </c>
      <c r="C47">
        <v>8</v>
      </c>
      <c r="P47" s="15"/>
      <c r="Q47" s="12"/>
      <c r="R47" s="15">
        <v>100404</v>
      </c>
      <c r="S47" s="12">
        <v>0.97402597402597402</v>
      </c>
    </row>
    <row r="48" spans="1:26">
      <c r="P48" s="15"/>
      <c r="Q48" s="12"/>
      <c r="R48" s="15">
        <v>100406</v>
      </c>
      <c r="S48" s="12">
        <v>0.91150442477876104</v>
      </c>
    </row>
    <row r="49" spans="16:19">
      <c r="P49" s="15"/>
      <c r="Q49" s="12"/>
      <c r="R49" s="15">
        <v>100408</v>
      </c>
      <c r="S49" s="12">
        <v>0.82550335570469802</v>
      </c>
    </row>
    <row r="50" spans="16:19">
      <c r="P50" s="15"/>
      <c r="Q50" s="12"/>
      <c r="R50" s="15">
        <v>100410</v>
      </c>
      <c r="S50" s="12">
        <v>0.72972972972972971</v>
      </c>
    </row>
    <row r="51" spans="16:19">
      <c r="P51" s="15"/>
      <c r="Q51" s="12"/>
      <c r="R51" s="15">
        <v>100604</v>
      </c>
      <c r="S51" s="12">
        <v>0.98290598290598286</v>
      </c>
    </row>
    <row r="52" spans="16:19">
      <c r="P52" s="15"/>
      <c r="Q52" s="12"/>
      <c r="R52" s="15">
        <v>100606</v>
      </c>
      <c r="S52" s="12">
        <v>0.94202898550724634</v>
      </c>
    </row>
    <row r="53" spans="16:19">
      <c r="P53" s="15"/>
      <c r="Q53" s="12"/>
      <c r="R53" s="15">
        <v>100608</v>
      </c>
      <c r="S53" s="12">
        <v>0.87637969094922741</v>
      </c>
    </row>
    <row r="54" spans="16:19">
      <c r="P54" s="15"/>
      <c r="Q54" s="12"/>
      <c r="R54" s="15">
        <v>100610</v>
      </c>
      <c r="S54" s="12">
        <v>0.79322638146167557</v>
      </c>
    </row>
    <row r="55" spans="16:19">
      <c r="P55" s="15"/>
      <c r="Q55" s="12"/>
      <c r="R55" s="15">
        <v>100804</v>
      </c>
      <c r="S55" s="12">
        <v>0.98726114649681529</v>
      </c>
    </row>
    <row r="56" spans="16:19">
      <c r="P56" s="15"/>
      <c r="Q56" s="12"/>
      <c r="R56" s="15">
        <v>100806</v>
      </c>
      <c r="S56" s="12">
        <v>0.956989247311828</v>
      </c>
    </row>
    <row r="57" spans="16:19">
      <c r="P57" s="15"/>
      <c r="Q57" s="12"/>
      <c r="R57" s="15">
        <v>100808</v>
      </c>
      <c r="S57" s="12">
        <v>0.90849673202614378</v>
      </c>
    </row>
    <row r="58" spans="16:19">
      <c r="P58" s="15"/>
      <c r="Q58" s="12"/>
      <c r="R58" s="15">
        <v>100810</v>
      </c>
      <c r="S58" s="12">
        <v>0.84126984126984128</v>
      </c>
    </row>
  </sheetData>
  <sortState ref="R35:S58">
    <sortCondition ref="R35:R58"/>
  </sortState>
  <mergeCells count="6">
    <mergeCell ref="F15:X15"/>
    <mergeCell ref="A34:C34"/>
    <mergeCell ref="E34:F34"/>
    <mergeCell ref="H34:L34"/>
    <mergeCell ref="R34:V34"/>
    <mergeCell ref="R33:V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4" sqref="M24"/>
    </sheetView>
  </sheetViews>
  <sheetFormatPr defaultRowHeight="15"/>
  <cols>
    <col min="7" max="7" width="4.42578125" customWidth="1"/>
    <col min="8" max="8" width="10.28515625" bestFit="1" customWidth="1"/>
  </cols>
  <sheetData>
    <row r="1" spans="1:8">
      <c r="A1" s="89" t="s">
        <v>34</v>
      </c>
      <c r="B1" s="92" t="s">
        <v>0</v>
      </c>
      <c r="C1" s="87" t="s">
        <v>1</v>
      </c>
      <c r="D1" s="88" t="s">
        <v>2</v>
      </c>
      <c r="E1" s="89" t="s">
        <v>3</v>
      </c>
    </row>
    <row r="2" spans="1:8">
      <c r="A2" s="78">
        <v>1</v>
      </c>
      <c r="B2">
        <v>4</v>
      </c>
      <c r="C2">
        <v>6</v>
      </c>
      <c r="D2">
        <v>8</v>
      </c>
      <c r="E2">
        <v>10</v>
      </c>
    </row>
    <row r="3" spans="1:8">
      <c r="A3" s="78"/>
      <c r="B3" s="19">
        <v>4</v>
      </c>
      <c r="C3" s="19">
        <v>8</v>
      </c>
      <c r="D3" s="19">
        <v>6</v>
      </c>
      <c r="E3" s="19">
        <v>10</v>
      </c>
      <c r="G3" s="19"/>
      <c r="H3" s="77" t="s">
        <v>50</v>
      </c>
    </row>
    <row r="4" spans="1:8">
      <c r="A4" s="78"/>
    </row>
    <row r="5" spans="1:8">
      <c r="A5" s="78">
        <v>2</v>
      </c>
      <c r="B5">
        <v>4</v>
      </c>
      <c r="C5">
        <v>6</v>
      </c>
      <c r="D5">
        <v>10</v>
      </c>
      <c r="E5">
        <v>8</v>
      </c>
    </row>
    <row r="6" spans="1:8">
      <c r="A6" s="78"/>
      <c r="B6" s="19">
        <v>4</v>
      </c>
      <c r="C6" s="19">
        <v>10</v>
      </c>
      <c r="D6" s="19">
        <v>6</v>
      </c>
      <c r="E6" s="19">
        <v>8</v>
      </c>
    </row>
    <row r="7" spans="1:8">
      <c r="A7" s="78"/>
    </row>
    <row r="8" spans="1:8">
      <c r="A8" s="78">
        <v>3</v>
      </c>
      <c r="B8">
        <v>4</v>
      </c>
      <c r="C8">
        <v>8</v>
      </c>
      <c r="D8">
        <v>10</v>
      </c>
      <c r="E8">
        <v>6</v>
      </c>
    </row>
    <row r="9" spans="1:8">
      <c r="A9" s="78"/>
      <c r="B9" s="19">
        <v>4</v>
      </c>
      <c r="C9" s="19">
        <v>10</v>
      </c>
      <c r="D9" s="19">
        <v>8</v>
      </c>
      <c r="E9" s="19">
        <v>6</v>
      </c>
    </row>
    <row r="10" spans="1:8">
      <c r="A10" s="78"/>
    </row>
    <row r="11" spans="1:8">
      <c r="A11" s="78">
        <v>4</v>
      </c>
      <c r="B11">
        <v>6</v>
      </c>
      <c r="C11">
        <v>4</v>
      </c>
      <c r="D11">
        <v>8</v>
      </c>
      <c r="E11">
        <v>10</v>
      </c>
    </row>
    <row r="12" spans="1:8">
      <c r="A12" s="78"/>
      <c r="B12" s="19">
        <v>6</v>
      </c>
      <c r="C12" s="19">
        <v>8</v>
      </c>
      <c r="D12" s="19">
        <v>4</v>
      </c>
      <c r="E12" s="19">
        <v>10</v>
      </c>
    </row>
    <row r="13" spans="1:8">
      <c r="A13" s="78"/>
    </row>
    <row r="14" spans="1:8">
      <c r="A14" s="78">
        <v>5</v>
      </c>
      <c r="B14">
        <v>6</v>
      </c>
      <c r="C14">
        <v>4</v>
      </c>
      <c r="D14">
        <v>10</v>
      </c>
      <c r="E14">
        <v>8</v>
      </c>
    </row>
    <row r="15" spans="1:8">
      <c r="A15" s="78"/>
      <c r="B15" s="19">
        <v>6</v>
      </c>
      <c r="C15" s="19">
        <v>10</v>
      </c>
      <c r="D15" s="19">
        <v>4</v>
      </c>
      <c r="E15" s="19">
        <v>8</v>
      </c>
    </row>
    <row r="16" spans="1:8">
      <c r="A16" s="78"/>
      <c r="B16" s="90"/>
      <c r="C16" s="90"/>
      <c r="D16" s="90"/>
      <c r="E16" s="90"/>
    </row>
    <row r="17" spans="1:5">
      <c r="A17" s="78">
        <v>6</v>
      </c>
      <c r="B17">
        <v>6</v>
      </c>
      <c r="C17">
        <v>8</v>
      </c>
      <c r="D17">
        <v>10</v>
      </c>
      <c r="E17">
        <v>4</v>
      </c>
    </row>
    <row r="18" spans="1:5">
      <c r="A18" s="78"/>
      <c r="B18" s="19">
        <v>6</v>
      </c>
      <c r="C18" s="19">
        <v>10</v>
      </c>
      <c r="D18" s="19">
        <v>8</v>
      </c>
      <c r="E18" s="19">
        <v>4</v>
      </c>
    </row>
    <row r="19" spans="1:5">
      <c r="A19" s="78"/>
      <c r="B19" s="90"/>
      <c r="C19" s="90"/>
      <c r="D19" s="90"/>
      <c r="E19" s="90"/>
    </row>
    <row r="20" spans="1:5">
      <c r="A20" s="78">
        <v>7</v>
      </c>
      <c r="B20" s="90">
        <v>8</v>
      </c>
      <c r="C20" s="90">
        <v>4</v>
      </c>
      <c r="D20" s="90">
        <v>6</v>
      </c>
      <c r="E20" s="90">
        <v>10</v>
      </c>
    </row>
    <row r="21" spans="1:5">
      <c r="A21" s="78"/>
      <c r="B21" s="19">
        <v>8</v>
      </c>
      <c r="C21" s="19">
        <v>6</v>
      </c>
      <c r="D21" s="19">
        <v>4</v>
      </c>
      <c r="E21" s="19">
        <v>10</v>
      </c>
    </row>
    <row r="22" spans="1:5">
      <c r="A22" s="78"/>
      <c r="B22" s="90"/>
      <c r="C22" s="90"/>
      <c r="D22" s="90"/>
      <c r="E22" s="90"/>
    </row>
    <row r="23" spans="1:5">
      <c r="A23" s="78">
        <v>8</v>
      </c>
      <c r="B23" s="90">
        <v>8</v>
      </c>
      <c r="C23" s="90">
        <v>4</v>
      </c>
      <c r="D23" s="90">
        <v>10</v>
      </c>
      <c r="E23" s="90">
        <v>6</v>
      </c>
    </row>
    <row r="24" spans="1:5">
      <c r="A24" s="78"/>
      <c r="B24" s="19">
        <v>8</v>
      </c>
      <c r="C24" s="19">
        <v>10</v>
      </c>
      <c r="D24" s="19">
        <v>4</v>
      </c>
      <c r="E24" s="19">
        <v>6</v>
      </c>
    </row>
    <row r="25" spans="1:5">
      <c r="A25" s="78"/>
      <c r="B25" s="90"/>
      <c r="C25" s="90"/>
      <c r="D25" s="90"/>
      <c r="E25" s="90"/>
    </row>
    <row r="26" spans="1:5">
      <c r="A26" s="78">
        <v>9</v>
      </c>
      <c r="B26" s="90">
        <v>8</v>
      </c>
      <c r="C26" s="90">
        <v>6</v>
      </c>
      <c r="D26" s="90">
        <v>10</v>
      </c>
      <c r="E26" s="90">
        <v>4</v>
      </c>
    </row>
    <row r="27" spans="1:5">
      <c r="A27" s="78"/>
      <c r="B27" s="19">
        <v>8</v>
      </c>
      <c r="C27" s="19">
        <v>10</v>
      </c>
      <c r="D27" s="19">
        <v>6</v>
      </c>
      <c r="E27" s="19">
        <v>4</v>
      </c>
    </row>
    <row r="28" spans="1:5">
      <c r="A28" s="78"/>
      <c r="B28" s="90"/>
      <c r="C28" s="90"/>
      <c r="D28" s="90"/>
      <c r="E28" s="90"/>
    </row>
    <row r="29" spans="1:5">
      <c r="A29" s="78">
        <v>10</v>
      </c>
      <c r="B29" s="90">
        <v>10</v>
      </c>
      <c r="C29" s="90">
        <v>4</v>
      </c>
      <c r="D29" s="90">
        <v>6</v>
      </c>
      <c r="E29" s="90">
        <v>8</v>
      </c>
    </row>
    <row r="30" spans="1:5">
      <c r="A30" s="78"/>
      <c r="B30" s="19">
        <v>10</v>
      </c>
      <c r="C30" s="19">
        <v>6</v>
      </c>
      <c r="D30" s="19">
        <v>4</v>
      </c>
      <c r="E30" s="19">
        <v>8</v>
      </c>
    </row>
    <row r="31" spans="1:5">
      <c r="A31" s="78"/>
      <c r="B31" s="90"/>
      <c r="C31" s="90"/>
      <c r="D31" s="90"/>
      <c r="E31" s="90"/>
    </row>
    <row r="32" spans="1:5">
      <c r="A32" s="78">
        <v>11</v>
      </c>
      <c r="B32" s="90">
        <v>10</v>
      </c>
      <c r="C32" s="90">
        <v>4</v>
      </c>
      <c r="D32" s="90">
        <v>8</v>
      </c>
      <c r="E32" s="90">
        <v>6</v>
      </c>
    </row>
    <row r="33" spans="1:6">
      <c r="A33" s="78"/>
      <c r="B33" s="19">
        <v>10</v>
      </c>
      <c r="C33" s="19">
        <v>8</v>
      </c>
      <c r="D33" s="19">
        <v>4</v>
      </c>
      <c r="E33" s="19">
        <v>6</v>
      </c>
    </row>
    <row r="34" spans="1:6">
      <c r="A34" s="78"/>
      <c r="B34" s="90"/>
      <c r="C34" s="90"/>
      <c r="D34" s="90"/>
      <c r="E34" s="90"/>
    </row>
    <row r="35" spans="1:6">
      <c r="A35" s="78">
        <v>12</v>
      </c>
      <c r="B35" s="90">
        <v>10</v>
      </c>
      <c r="C35" s="90">
        <v>6</v>
      </c>
      <c r="D35" s="90">
        <v>8</v>
      </c>
      <c r="E35" s="90">
        <v>4</v>
      </c>
    </row>
    <row r="36" spans="1:6">
      <c r="A36" s="78"/>
      <c r="B36" s="19">
        <v>10</v>
      </c>
      <c r="C36" s="19">
        <v>8</v>
      </c>
      <c r="D36" s="19">
        <v>6</v>
      </c>
      <c r="E36" s="19">
        <v>4</v>
      </c>
    </row>
    <row r="37" spans="1:6">
      <c r="A37" s="78"/>
    </row>
    <row r="38" spans="1:6">
      <c r="A38" s="78"/>
    </row>
    <row r="39" spans="1:6">
      <c r="B39" t="s">
        <v>77</v>
      </c>
    </row>
    <row r="40" spans="1:6">
      <c r="A40" s="89" t="s">
        <v>34</v>
      </c>
      <c r="B40" s="92" t="s">
        <v>0</v>
      </c>
      <c r="C40" s="87" t="s">
        <v>1</v>
      </c>
      <c r="D40" s="88" t="s">
        <v>2</v>
      </c>
      <c r="E40" s="89" t="s">
        <v>3</v>
      </c>
      <c r="F40" s="89" t="s">
        <v>21</v>
      </c>
    </row>
    <row r="41" spans="1:6">
      <c r="A41" s="78">
        <v>1</v>
      </c>
      <c r="B41">
        <v>4</v>
      </c>
      <c r="C41">
        <v>6</v>
      </c>
      <c r="D41">
        <v>8</v>
      </c>
      <c r="E41">
        <v>10</v>
      </c>
      <c r="F41">
        <f>SUM(B41:E41)</f>
        <v>28</v>
      </c>
    </row>
    <row r="42" spans="1:6">
      <c r="A42" s="78">
        <v>2</v>
      </c>
      <c r="B42">
        <v>4</v>
      </c>
      <c r="C42">
        <v>6</v>
      </c>
      <c r="D42">
        <v>10</v>
      </c>
      <c r="E42">
        <v>8</v>
      </c>
      <c r="F42">
        <f t="shared" ref="F42:F52" si="0">SUM(B42:E42)</f>
        <v>28</v>
      </c>
    </row>
    <row r="43" spans="1:6">
      <c r="A43" s="78">
        <v>3</v>
      </c>
      <c r="B43">
        <v>4</v>
      </c>
      <c r="C43">
        <v>8</v>
      </c>
      <c r="D43">
        <v>10</v>
      </c>
      <c r="E43">
        <v>6</v>
      </c>
      <c r="F43">
        <f t="shared" si="0"/>
        <v>28</v>
      </c>
    </row>
    <row r="44" spans="1:6">
      <c r="A44" s="78">
        <v>4</v>
      </c>
      <c r="B44">
        <v>6</v>
      </c>
      <c r="C44">
        <v>4</v>
      </c>
      <c r="D44">
        <v>8</v>
      </c>
      <c r="E44">
        <v>10</v>
      </c>
      <c r="F44">
        <f t="shared" si="0"/>
        <v>28</v>
      </c>
    </row>
    <row r="45" spans="1:6">
      <c r="A45" s="78">
        <v>5</v>
      </c>
      <c r="B45">
        <v>6</v>
      </c>
      <c r="C45">
        <v>4</v>
      </c>
      <c r="D45">
        <v>10</v>
      </c>
      <c r="E45">
        <v>8</v>
      </c>
      <c r="F45">
        <f t="shared" si="0"/>
        <v>28</v>
      </c>
    </row>
    <row r="46" spans="1:6">
      <c r="A46" s="78">
        <v>6</v>
      </c>
      <c r="B46">
        <v>6</v>
      </c>
      <c r="C46">
        <v>8</v>
      </c>
      <c r="D46">
        <v>10</v>
      </c>
      <c r="E46">
        <v>4</v>
      </c>
      <c r="F46">
        <f t="shared" si="0"/>
        <v>28</v>
      </c>
    </row>
    <row r="47" spans="1:6">
      <c r="A47" s="78">
        <v>7</v>
      </c>
      <c r="B47">
        <v>8</v>
      </c>
      <c r="C47">
        <v>4</v>
      </c>
      <c r="D47">
        <v>6</v>
      </c>
      <c r="E47">
        <v>10</v>
      </c>
      <c r="F47">
        <f t="shared" si="0"/>
        <v>28</v>
      </c>
    </row>
    <row r="48" spans="1:6">
      <c r="A48" s="78">
        <v>8</v>
      </c>
      <c r="B48">
        <v>8</v>
      </c>
      <c r="C48">
        <v>4</v>
      </c>
      <c r="D48">
        <v>10</v>
      </c>
      <c r="E48">
        <v>6</v>
      </c>
      <c r="F48">
        <f t="shared" si="0"/>
        <v>28</v>
      </c>
    </row>
    <row r="49" spans="1:6">
      <c r="A49" s="78">
        <v>9</v>
      </c>
      <c r="B49">
        <v>8</v>
      </c>
      <c r="C49">
        <v>6</v>
      </c>
      <c r="D49">
        <v>10</v>
      </c>
      <c r="E49">
        <v>4</v>
      </c>
      <c r="F49">
        <f t="shared" si="0"/>
        <v>28</v>
      </c>
    </row>
    <row r="50" spans="1:6">
      <c r="A50" s="78">
        <v>10</v>
      </c>
      <c r="B50">
        <v>10</v>
      </c>
      <c r="C50">
        <v>4</v>
      </c>
      <c r="D50">
        <v>6</v>
      </c>
      <c r="E50">
        <v>8</v>
      </c>
      <c r="F50">
        <f t="shared" si="0"/>
        <v>28</v>
      </c>
    </row>
    <row r="51" spans="1:6">
      <c r="A51" s="78">
        <v>11</v>
      </c>
      <c r="B51">
        <v>10</v>
      </c>
      <c r="C51">
        <v>4</v>
      </c>
      <c r="D51">
        <v>8</v>
      </c>
      <c r="E51">
        <v>6</v>
      </c>
      <c r="F51">
        <f t="shared" si="0"/>
        <v>28</v>
      </c>
    </row>
    <row r="52" spans="1:6">
      <c r="A52" s="78">
        <v>12</v>
      </c>
      <c r="B52">
        <v>10</v>
      </c>
      <c r="C52">
        <v>6</v>
      </c>
      <c r="D52">
        <v>8</v>
      </c>
      <c r="E52">
        <v>4</v>
      </c>
      <c r="F52">
        <f t="shared" si="0"/>
        <v>28</v>
      </c>
    </row>
  </sheetData>
  <pageMargins left="0.7" right="0.7" top="0.75" bottom="0.75" header="0.3" footer="0.3"/>
  <ignoredErrors>
    <ignoredError sqref="F4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O144"/>
  <sheetViews>
    <sheetView topLeftCell="A115" workbookViewId="0">
      <selection activeCell="B125" sqref="B125"/>
    </sheetView>
  </sheetViews>
  <sheetFormatPr defaultRowHeight="15"/>
  <cols>
    <col min="1" max="1" width="4.140625" style="57" customWidth="1"/>
    <col min="2" max="2" width="4.85546875" customWidth="1"/>
    <col min="3" max="3" width="3.7109375" customWidth="1"/>
    <col min="4" max="4" width="4.28515625" customWidth="1"/>
    <col min="5" max="5" width="6.5703125" customWidth="1"/>
  </cols>
  <sheetData>
    <row r="1" spans="1:9">
      <c r="F1" s="155" t="s">
        <v>6</v>
      </c>
      <c r="G1" s="155"/>
      <c r="H1" s="155"/>
      <c r="I1" s="155"/>
    </row>
    <row r="2" spans="1:9">
      <c r="B2" s="18" t="s">
        <v>34</v>
      </c>
      <c r="C2" s="18" t="s">
        <v>33</v>
      </c>
      <c r="F2" s="1">
        <v>1</v>
      </c>
      <c r="G2" s="1">
        <v>2</v>
      </c>
      <c r="H2" s="1">
        <v>3</v>
      </c>
      <c r="I2" s="1">
        <v>4</v>
      </c>
    </row>
    <row r="3" spans="1:9">
      <c r="A3" s="57" t="s">
        <v>6</v>
      </c>
      <c r="B3">
        <f>COUNTIF(F$3:I$6, A3)</f>
        <v>6</v>
      </c>
      <c r="C3">
        <f>B3/(B3+B4)</f>
        <v>0.5</v>
      </c>
      <c r="D3" s="154" t="s">
        <v>7</v>
      </c>
      <c r="E3">
        <v>1</v>
      </c>
      <c r="F3" s="48" t="str">
        <f>IF(F$2&gt;$E3,$F$1,IF(F$2&lt;$E3,$D$3,"-"))</f>
        <v>-</v>
      </c>
      <c r="G3" s="49" t="str">
        <f t="shared" ref="G3:I6" si="0">IF(G$2&gt;$E3,$F$1,IF(G$2&lt;$E3,$D$3,"-"))</f>
        <v>A</v>
      </c>
      <c r="H3" s="49" t="str">
        <f t="shared" si="0"/>
        <v>A</v>
      </c>
      <c r="I3" s="50" t="str">
        <f t="shared" si="0"/>
        <v>A</v>
      </c>
    </row>
    <row r="4" spans="1:9">
      <c r="A4" s="57" t="s">
        <v>7</v>
      </c>
      <c r="B4">
        <f>COUNTIF(F$3:I$6, A4)</f>
        <v>6</v>
      </c>
      <c r="C4">
        <f>B4/(B4+B3)</f>
        <v>0.5</v>
      </c>
      <c r="D4" s="154"/>
      <c r="E4">
        <v>2</v>
      </c>
      <c r="F4" s="51" t="str">
        <f>IF(F$2&gt;$E4,$F$1,IF(F$2&lt;$E4,$D$3,"-"))</f>
        <v>B</v>
      </c>
      <c r="G4" s="52" t="str">
        <f t="shared" si="0"/>
        <v>-</v>
      </c>
      <c r="H4" s="52" t="str">
        <f t="shared" si="0"/>
        <v>A</v>
      </c>
      <c r="I4" s="53" t="str">
        <f t="shared" si="0"/>
        <v>A</v>
      </c>
    </row>
    <row r="5" spans="1:9">
      <c r="A5" s="57" t="s">
        <v>14</v>
      </c>
      <c r="B5">
        <f>COUNTIF(F$3:I$6, A5)</f>
        <v>4</v>
      </c>
      <c r="D5" s="154"/>
      <c r="E5">
        <v>3</v>
      </c>
      <c r="F5" s="51" t="str">
        <f t="shared" ref="F5:F6" si="1">IF(F$2&gt;$E5,$F$1,IF(F$2&lt;$E5,$D$3,"-"))</f>
        <v>B</v>
      </c>
      <c r="G5" s="52" t="str">
        <f t="shared" si="0"/>
        <v>B</v>
      </c>
      <c r="H5" s="52" t="str">
        <f t="shared" si="0"/>
        <v>-</v>
      </c>
      <c r="I5" s="53" t="str">
        <f t="shared" si="0"/>
        <v>A</v>
      </c>
    </row>
    <row r="6" spans="1:9">
      <c r="B6" s="58">
        <f>SUM(B3:B5)</f>
        <v>16</v>
      </c>
      <c r="D6" s="154"/>
      <c r="E6">
        <v>4</v>
      </c>
      <c r="F6" s="54" t="str">
        <f t="shared" si="1"/>
        <v>B</v>
      </c>
      <c r="G6" s="55" t="str">
        <f t="shared" si="0"/>
        <v>B</v>
      </c>
      <c r="H6" s="55" t="str">
        <f t="shared" si="0"/>
        <v>B</v>
      </c>
      <c r="I6" s="56" t="str">
        <f t="shared" si="0"/>
        <v>-</v>
      </c>
    </row>
    <row r="8" spans="1:9">
      <c r="B8" s="18" t="s">
        <v>34</v>
      </c>
      <c r="C8" s="18" t="s">
        <v>33</v>
      </c>
      <c r="F8" s="1">
        <v>1</v>
      </c>
      <c r="G8" s="1">
        <v>2</v>
      </c>
      <c r="H8" s="1">
        <v>3</v>
      </c>
      <c r="I8" s="1">
        <v>4</v>
      </c>
    </row>
    <row r="9" spans="1:9">
      <c r="A9" s="57" t="s">
        <v>6</v>
      </c>
      <c r="B9">
        <f>COUNTIF(F$9:I$14, A9)</f>
        <v>6</v>
      </c>
      <c r="C9">
        <f>B9/(B9+B10)</f>
        <v>0.3</v>
      </c>
      <c r="D9" s="154" t="s">
        <v>7</v>
      </c>
      <c r="E9">
        <v>1</v>
      </c>
      <c r="F9" s="48" t="str">
        <f>IF(F$8&gt;$E9,$F$1,IF(F$8&lt;$E9,$D$3,"-"))</f>
        <v>-</v>
      </c>
      <c r="G9" s="49" t="str">
        <f t="shared" ref="G9:I14" si="2">IF(G$8&gt;$E9,$F$1,IF(G$8&lt;$E9,$D$3,"-"))</f>
        <v>A</v>
      </c>
      <c r="H9" s="49" t="str">
        <f t="shared" si="2"/>
        <v>A</v>
      </c>
      <c r="I9" s="50" t="str">
        <f t="shared" si="2"/>
        <v>A</v>
      </c>
    </row>
    <row r="10" spans="1:9">
      <c r="A10" s="57" t="s">
        <v>7</v>
      </c>
      <c r="B10">
        <f>COUNTIF(F$9:I$14, A10)</f>
        <v>14</v>
      </c>
      <c r="C10">
        <f>B10/(B10+B9)</f>
        <v>0.7</v>
      </c>
      <c r="D10" s="154"/>
      <c r="E10">
        <v>2</v>
      </c>
      <c r="F10" s="51" t="str">
        <f t="shared" ref="F10:F14" si="3">IF(F$8&gt;$E10,$F$1,IF(F$8&lt;$E10,$D$3,"-"))</f>
        <v>B</v>
      </c>
      <c r="G10" s="52" t="str">
        <f t="shared" si="2"/>
        <v>-</v>
      </c>
      <c r="H10" s="52" t="str">
        <f t="shared" si="2"/>
        <v>A</v>
      </c>
      <c r="I10" s="53" t="str">
        <f t="shared" si="2"/>
        <v>A</v>
      </c>
    </row>
    <row r="11" spans="1:9">
      <c r="A11" s="57" t="s">
        <v>14</v>
      </c>
      <c r="B11">
        <f>COUNTIF(F$9:I$14, A11)</f>
        <v>4</v>
      </c>
      <c r="D11" s="154"/>
      <c r="E11">
        <v>3</v>
      </c>
      <c r="F11" s="51" t="str">
        <f t="shared" si="3"/>
        <v>B</v>
      </c>
      <c r="G11" s="52" t="str">
        <f t="shared" si="2"/>
        <v>B</v>
      </c>
      <c r="H11" s="52" t="str">
        <f t="shared" si="2"/>
        <v>-</v>
      </c>
      <c r="I11" s="53" t="str">
        <f t="shared" si="2"/>
        <v>A</v>
      </c>
    </row>
    <row r="12" spans="1:9">
      <c r="B12" s="58">
        <f>SUM(B9:B11)</f>
        <v>24</v>
      </c>
      <c r="D12" s="154"/>
      <c r="E12">
        <v>4</v>
      </c>
      <c r="F12" s="51" t="str">
        <f t="shared" si="3"/>
        <v>B</v>
      </c>
      <c r="G12" s="52" t="str">
        <f t="shared" si="2"/>
        <v>B</v>
      </c>
      <c r="H12" s="52" t="str">
        <f t="shared" si="2"/>
        <v>B</v>
      </c>
      <c r="I12" s="53" t="str">
        <f t="shared" si="2"/>
        <v>-</v>
      </c>
    </row>
    <row r="13" spans="1:9">
      <c r="D13" s="154"/>
      <c r="E13">
        <v>5</v>
      </c>
      <c r="F13" s="51" t="str">
        <f t="shared" si="3"/>
        <v>B</v>
      </c>
      <c r="G13" s="52" t="str">
        <f t="shared" si="2"/>
        <v>B</v>
      </c>
      <c r="H13" s="52" t="str">
        <f t="shared" si="2"/>
        <v>B</v>
      </c>
      <c r="I13" s="53" t="str">
        <f t="shared" si="2"/>
        <v>B</v>
      </c>
    </row>
    <row r="14" spans="1:9">
      <c r="D14" s="154"/>
      <c r="E14">
        <v>6</v>
      </c>
      <c r="F14" s="54" t="str">
        <f t="shared" si="3"/>
        <v>B</v>
      </c>
      <c r="G14" s="55" t="str">
        <f t="shared" si="2"/>
        <v>B</v>
      </c>
      <c r="H14" s="55" t="str">
        <f t="shared" si="2"/>
        <v>B</v>
      </c>
      <c r="I14" s="56" t="str">
        <f t="shared" si="2"/>
        <v>B</v>
      </c>
    </row>
    <row r="15" spans="1:9">
      <c r="A15" s="107"/>
      <c r="D15" s="107"/>
      <c r="F15" s="52"/>
      <c r="G15" s="52"/>
      <c r="H15" s="52"/>
      <c r="I15" s="52"/>
    </row>
    <row r="16" spans="1:9">
      <c r="A16" s="107"/>
      <c r="B16" s="108" t="s">
        <v>34</v>
      </c>
      <c r="C16" s="108" t="s">
        <v>33</v>
      </c>
      <c r="F16" s="106">
        <v>1</v>
      </c>
      <c r="G16" s="106">
        <v>2</v>
      </c>
      <c r="H16" s="106">
        <v>3</v>
      </c>
      <c r="I16" s="106">
        <v>4</v>
      </c>
    </row>
    <row r="17" spans="1:9">
      <c r="A17" s="107" t="s">
        <v>6</v>
      </c>
      <c r="B17">
        <f>COUNTIF(F$17:I$24, A17)</f>
        <v>6</v>
      </c>
      <c r="C17">
        <f>B17/(B17+B18)</f>
        <v>0.21428571428571427</v>
      </c>
      <c r="D17" s="154" t="s">
        <v>7</v>
      </c>
      <c r="E17">
        <v>1</v>
      </c>
      <c r="F17" s="48" t="str">
        <f>IF(F$16&gt;$E17,$F$1,IF(F$16&lt;$E17,$D$3,"-"))</f>
        <v>-</v>
      </c>
      <c r="G17" s="49" t="str">
        <f t="shared" ref="G17:I24" si="4">IF(G$16&gt;$E17,$F$1,IF(G$16&lt;$E17,$D$3,"-"))</f>
        <v>A</v>
      </c>
      <c r="H17" s="49" t="str">
        <f t="shared" si="4"/>
        <v>A</v>
      </c>
      <c r="I17" s="50" t="str">
        <f t="shared" si="4"/>
        <v>A</v>
      </c>
    </row>
    <row r="18" spans="1:9">
      <c r="A18" s="107" t="s">
        <v>7</v>
      </c>
      <c r="B18">
        <f>COUNTIF(F$17:I$24, A18)</f>
        <v>22</v>
      </c>
      <c r="C18">
        <f>B18/(B18+B17)</f>
        <v>0.7857142857142857</v>
      </c>
      <c r="D18" s="154"/>
      <c r="E18">
        <v>2</v>
      </c>
      <c r="F18" s="51" t="str">
        <f t="shared" ref="F18:F24" si="5">IF(F$16&gt;$E18,$F$1,IF(F$16&lt;$E18,$D$3,"-"))</f>
        <v>B</v>
      </c>
      <c r="G18" s="52" t="str">
        <f t="shared" si="4"/>
        <v>-</v>
      </c>
      <c r="H18" s="52" t="str">
        <f t="shared" si="4"/>
        <v>A</v>
      </c>
      <c r="I18" s="53" t="str">
        <f t="shared" si="4"/>
        <v>A</v>
      </c>
    </row>
    <row r="19" spans="1:9">
      <c r="A19" s="107" t="s">
        <v>14</v>
      </c>
      <c r="B19">
        <f>COUNTIF(F$17:I$24, A19)</f>
        <v>4</v>
      </c>
      <c r="D19" s="154"/>
      <c r="E19">
        <v>3</v>
      </c>
      <c r="F19" s="51" t="str">
        <f t="shared" si="5"/>
        <v>B</v>
      </c>
      <c r="G19" s="52" t="str">
        <f t="shared" si="4"/>
        <v>B</v>
      </c>
      <c r="H19" s="52" t="str">
        <f t="shared" si="4"/>
        <v>-</v>
      </c>
      <c r="I19" s="53" t="str">
        <f t="shared" si="4"/>
        <v>A</v>
      </c>
    </row>
    <row r="20" spans="1:9">
      <c r="A20" s="107"/>
      <c r="B20" s="58">
        <f>SUM(B17:B19)</f>
        <v>32</v>
      </c>
      <c r="D20" s="154"/>
      <c r="E20">
        <v>4</v>
      </c>
      <c r="F20" s="51" t="str">
        <f t="shared" si="5"/>
        <v>B</v>
      </c>
      <c r="G20" s="52" t="str">
        <f t="shared" si="4"/>
        <v>B</v>
      </c>
      <c r="H20" s="52" t="str">
        <f t="shared" si="4"/>
        <v>B</v>
      </c>
      <c r="I20" s="53" t="str">
        <f t="shared" si="4"/>
        <v>-</v>
      </c>
    </row>
    <row r="21" spans="1:9">
      <c r="A21" s="107"/>
      <c r="D21" s="154"/>
      <c r="E21">
        <v>5</v>
      </c>
      <c r="F21" s="51" t="str">
        <f t="shared" si="5"/>
        <v>B</v>
      </c>
      <c r="G21" s="52" t="str">
        <f t="shared" si="4"/>
        <v>B</v>
      </c>
      <c r="H21" s="52" t="str">
        <f t="shared" si="4"/>
        <v>B</v>
      </c>
      <c r="I21" s="53" t="str">
        <f t="shared" si="4"/>
        <v>B</v>
      </c>
    </row>
    <row r="22" spans="1:9">
      <c r="A22" s="107"/>
      <c r="D22" s="154"/>
      <c r="E22">
        <v>6</v>
      </c>
      <c r="F22" s="51" t="str">
        <f t="shared" si="5"/>
        <v>B</v>
      </c>
      <c r="G22" s="52" t="str">
        <f t="shared" si="4"/>
        <v>B</v>
      </c>
      <c r="H22" s="52" t="str">
        <f t="shared" si="4"/>
        <v>B</v>
      </c>
      <c r="I22" s="53" t="str">
        <f t="shared" si="4"/>
        <v>B</v>
      </c>
    </row>
    <row r="23" spans="1:9">
      <c r="A23" s="107"/>
      <c r="D23" s="154"/>
      <c r="E23">
        <v>7</v>
      </c>
      <c r="F23" s="51" t="str">
        <f t="shared" si="5"/>
        <v>B</v>
      </c>
      <c r="G23" s="52" t="str">
        <f t="shared" si="4"/>
        <v>B</v>
      </c>
      <c r="H23" s="52" t="str">
        <f t="shared" si="4"/>
        <v>B</v>
      </c>
      <c r="I23" s="53" t="str">
        <f t="shared" si="4"/>
        <v>B</v>
      </c>
    </row>
    <row r="24" spans="1:9">
      <c r="A24" s="107"/>
      <c r="D24" s="154"/>
      <c r="E24">
        <v>8</v>
      </c>
      <c r="F24" s="54" t="str">
        <f t="shared" si="5"/>
        <v>B</v>
      </c>
      <c r="G24" s="55" t="str">
        <f t="shared" si="4"/>
        <v>B</v>
      </c>
      <c r="H24" s="55" t="str">
        <f t="shared" si="4"/>
        <v>B</v>
      </c>
      <c r="I24" s="56" t="str">
        <f t="shared" si="4"/>
        <v>B</v>
      </c>
    </row>
    <row r="26" spans="1:9">
      <c r="B26" s="18" t="s">
        <v>34</v>
      </c>
      <c r="C26" s="18" t="s">
        <v>33</v>
      </c>
      <c r="F26" s="1">
        <v>1</v>
      </c>
      <c r="G26" s="1">
        <v>2</v>
      </c>
      <c r="H26" s="1">
        <v>3</v>
      </c>
      <c r="I26" s="1">
        <v>4</v>
      </c>
    </row>
    <row r="27" spans="1:9">
      <c r="A27" s="57" t="s">
        <v>6</v>
      </c>
      <c r="B27">
        <f>COUNTIF(F$27:I$36, A27)</f>
        <v>6</v>
      </c>
      <c r="C27">
        <f>B27/(B27+B28)</f>
        <v>0.16666666666666666</v>
      </c>
      <c r="D27" s="154" t="s">
        <v>7</v>
      </c>
      <c r="E27">
        <v>1</v>
      </c>
      <c r="F27" s="48" t="str">
        <f t="shared" ref="F27:I36" si="6">IF(F$26&gt;$E27,$F$1,IF(F$26&lt;$E27,$D$3,"-"))</f>
        <v>-</v>
      </c>
      <c r="G27" s="49" t="str">
        <f t="shared" si="6"/>
        <v>A</v>
      </c>
      <c r="H27" s="49" t="str">
        <f t="shared" si="6"/>
        <v>A</v>
      </c>
      <c r="I27" s="50" t="str">
        <f t="shared" si="6"/>
        <v>A</v>
      </c>
    </row>
    <row r="28" spans="1:9">
      <c r="A28" s="57" t="s">
        <v>7</v>
      </c>
      <c r="B28">
        <f t="shared" ref="B28:B29" si="7">COUNTIF(F$27:I$36, A28)</f>
        <v>30</v>
      </c>
      <c r="C28">
        <f>B28/(B28+B27)</f>
        <v>0.83333333333333337</v>
      </c>
      <c r="D28" s="154"/>
      <c r="E28">
        <v>2</v>
      </c>
      <c r="F28" s="51" t="str">
        <f t="shared" si="6"/>
        <v>B</v>
      </c>
      <c r="G28" s="52" t="str">
        <f t="shared" si="6"/>
        <v>-</v>
      </c>
      <c r="H28" s="52" t="str">
        <f t="shared" si="6"/>
        <v>A</v>
      </c>
      <c r="I28" s="53" t="str">
        <f t="shared" si="6"/>
        <v>A</v>
      </c>
    </row>
    <row r="29" spans="1:9">
      <c r="A29" s="57" t="s">
        <v>14</v>
      </c>
      <c r="B29">
        <f t="shared" si="7"/>
        <v>4</v>
      </c>
      <c r="D29" s="154"/>
      <c r="E29">
        <v>3</v>
      </c>
      <c r="F29" s="51" t="str">
        <f t="shared" si="6"/>
        <v>B</v>
      </c>
      <c r="G29" s="52" t="str">
        <f t="shared" si="6"/>
        <v>B</v>
      </c>
      <c r="H29" s="52" t="str">
        <f t="shared" si="6"/>
        <v>-</v>
      </c>
      <c r="I29" s="53" t="str">
        <f t="shared" si="6"/>
        <v>A</v>
      </c>
    </row>
    <row r="30" spans="1:9">
      <c r="B30" s="58">
        <f>SUM(B27:B29)</f>
        <v>40</v>
      </c>
      <c r="D30" s="154"/>
      <c r="E30">
        <v>4</v>
      </c>
      <c r="F30" s="51" t="str">
        <f t="shared" si="6"/>
        <v>B</v>
      </c>
      <c r="G30" s="52" t="str">
        <f t="shared" si="6"/>
        <v>B</v>
      </c>
      <c r="H30" s="52" t="str">
        <f t="shared" si="6"/>
        <v>B</v>
      </c>
      <c r="I30" s="53" t="str">
        <f t="shared" si="6"/>
        <v>-</v>
      </c>
    </row>
    <row r="31" spans="1:9">
      <c r="D31" s="154"/>
      <c r="E31">
        <v>5</v>
      </c>
      <c r="F31" s="51" t="str">
        <f t="shared" si="6"/>
        <v>B</v>
      </c>
      <c r="G31" s="52" t="str">
        <f t="shared" si="6"/>
        <v>B</v>
      </c>
      <c r="H31" s="52" t="str">
        <f t="shared" si="6"/>
        <v>B</v>
      </c>
      <c r="I31" s="53" t="str">
        <f t="shared" si="6"/>
        <v>B</v>
      </c>
    </row>
    <row r="32" spans="1:9">
      <c r="D32" s="154"/>
      <c r="E32">
        <v>6</v>
      </c>
      <c r="F32" s="51" t="str">
        <f t="shared" si="6"/>
        <v>B</v>
      </c>
      <c r="G32" s="52" t="str">
        <f t="shared" si="6"/>
        <v>B</v>
      </c>
      <c r="H32" s="52" t="str">
        <f t="shared" si="6"/>
        <v>B</v>
      </c>
      <c r="I32" s="53" t="str">
        <f t="shared" si="6"/>
        <v>B</v>
      </c>
    </row>
    <row r="33" spans="1:11">
      <c r="D33" s="154"/>
      <c r="E33">
        <v>7</v>
      </c>
      <c r="F33" s="51" t="str">
        <f t="shared" si="6"/>
        <v>B</v>
      </c>
      <c r="G33" s="52" t="str">
        <f t="shared" si="6"/>
        <v>B</v>
      </c>
      <c r="H33" s="52" t="str">
        <f t="shared" si="6"/>
        <v>B</v>
      </c>
      <c r="I33" s="53" t="str">
        <f t="shared" si="6"/>
        <v>B</v>
      </c>
    </row>
    <row r="34" spans="1:11">
      <c r="D34" s="154"/>
      <c r="E34">
        <v>8</v>
      </c>
      <c r="F34" s="51" t="str">
        <f t="shared" si="6"/>
        <v>B</v>
      </c>
      <c r="G34" s="52" t="str">
        <f t="shared" si="6"/>
        <v>B</v>
      </c>
      <c r="H34" s="52" t="str">
        <f t="shared" si="6"/>
        <v>B</v>
      </c>
      <c r="I34" s="53" t="str">
        <f t="shared" si="6"/>
        <v>B</v>
      </c>
    </row>
    <row r="35" spans="1:11">
      <c r="D35" s="154"/>
      <c r="E35">
        <v>9</v>
      </c>
      <c r="F35" s="51" t="str">
        <f t="shared" si="6"/>
        <v>B</v>
      </c>
      <c r="G35" s="52" t="str">
        <f t="shared" si="6"/>
        <v>B</v>
      </c>
      <c r="H35" s="52" t="str">
        <f t="shared" si="6"/>
        <v>B</v>
      </c>
      <c r="I35" s="53" t="str">
        <f t="shared" si="6"/>
        <v>B</v>
      </c>
    </row>
    <row r="36" spans="1:11">
      <c r="D36" s="154"/>
      <c r="E36">
        <v>10</v>
      </c>
      <c r="F36" s="54" t="str">
        <f t="shared" si="6"/>
        <v>B</v>
      </c>
      <c r="G36" s="55" t="str">
        <f t="shared" si="6"/>
        <v>B</v>
      </c>
      <c r="H36" s="55" t="str">
        <f t="shared" si="6"/>
        <v>B</v>
      </c>
      <c r="I36" s="56" t="str">
        <f t="shared" si="6"/>
        <v>B</v>
      </c>
    </row>
    <row r="38" spans="1:11">
      <c r="B38" s="18" t="s">
        <v>34</v>
      </c>
      <c r="C38" s="18" t="s">
        <v>33</v>
      </c>
      <c r="D38" s="154" t="s">
        <v>7</v>
      </c>
      <c r="F38" s="1">
        <v>1</v>
      </c>
      <c r="G38" s="1">
        <v>2</v>
      </c>
      <c r="H38" s="1">
        <v>3</v>
      </c>
      <c r="I38" s="1">
        <v>4</v>
      </c>
      <c r="J38" s="1">
        <v>5</v>
      </c>
      <c r="K38" s="1">
        <v>6</v>
      </c>
    </row>
    <row r="39" spans="1:11">
      <c r="A39" s="57" t="s">
        <v>6</v>
      </c>
      <c r="B39">
        <f>COUNTIF(F$39:K$42, A39)</f>
        <v>14</v>
      </c>
      <c r="C39">
        <f>B39/(B39+B40)</f>
        <v>0.7</v>
      </c>
      <c r="D39" s="154"/>
      <c r="E39">
        <v>1</v>
      </c>
      <c r="F39" s="48" t="str">
        <f t="shared" ref="F39:K42" si="8">IF(F$38&gt;$E39,$F$1,IF(F$38&lt;$E39,$D$3,"-"))</f>
        <v>-</v>
      </c>
      <c r="G39" s="49" t="str">
        <f t="shared" si="8"/>
        <v>A</v>
      </c>
      <c r="H39" s="49" t="str">
        <f t="shared" si="8"/>
        <v>A</v>
      </c>
      <c r="I39" s="49" t="str">
        <f t="shared" si="8"/>
        <v>A</v>
      </c>
      <c r="J39" s="49" t="str">
        <f t="shared" si="8"/>
        <v>A</v>
      </c>
      <c r="K39" s="50" t="str">
        <f t="shared" si="8"/>
        <v>A</v>
      </c>
    </row>
    <row r="40" spans="1:11">
      <c r="A40" s="57" t="s">
        <v>7</v>
      </c>
      <c r="B40">
        <f t="shared" ref="B40:B41" si="9">COUNTIF(F$39:K$42, A40)</f>
        <v>6</v>
      </c>
      <c r="C40">
        <f>B40/(B40+B39)</f>
        <v>0.3</v>
      </c>
      <c r="D40" s="154"/>
      <c r="E40">
        <v>2</v>
      </c>
      <c r="F40" s="51" t="str">
        <f t="shared" si="8"/>
        <v>B</v>
      </c>
      <c r="G40" s="52" t="str">
        <f t="shared" si="8"/>
        <v>-</v>
      </c>
      <c r="H40" s="52" t="str">
        <f t="shared" si="8"/>
        <v>A</v>
      </c>
      <c r="I40" s="52" t="str">
        <f t="shared" si="8"/>
        <v>A</v>
      </c>
      <c r="J40" s="52" t="str">
        <f t="shared" si="8"/>
        <v>A</v>
      </c>
      <c r="K40" s="53" t="str">
        <f t="shared" si="8"/>
        <v>A</v>
      </c>
    </row>
    <row r="41" spans="1:11">
      <c r="A41" s="57" t="s">
        <v>14</v>
      </c>
      <c r="B41">
        <f t="shared" si="9"/>
        <v>4</v>
      </c>
      <c r="D41" s="154"/>
      <c r="E41">
        <v>3</v>
      </c>
      <c r="F41" s="51" t="str">
        <f t="shared" si="8"/>
        <v>B</v>
      </c>
      <c r="G41" s="52" t="str">
        <f t="shared" si="8"/>
        <v>B</v>
      </c>
      <c r="H41" s="52" t="str">
        <f t="shared" si="8"/>
        <v>-</v>
      </c>
      <c r="I41" s="52" t="str">
        <f t="shared" si="8"/>
        <v>A</v>
      </c>
      <c r="J41" s="52" t="str">
        <f t="shared" si="8"/>
        <v>A</v>
      </c>
      <c r="K41" s="53" t="str">
        <f t="shared" si="8"/>
        <v>A</v>
      </c>
    </row>
    <row r="42" spans="1:11">
      <c r="B42" s="58">
        <f>SUM(B39:B41)</f>
        <v>24</v>
      </c>
      <c r="D42" s="154"/>
      <c r="E42">
        <v>4</v>
      </c>
      <c r="F42" s="54" t="str">
        <f t="shared" si="8"/>
        <v>B</v>
      </c>
      <c r="G42" s="55" t="str">
        <f t="shared" si="8"/>
        <v>B</v>
      </c>
      <c r="H42" s="55" t="str">
        <f t="shared" si="8"/>
        <v>B</v>
      </c>
      <c r="I42" s="55" t="str">
        <f t="shared" si="8"/>
        <v>-</v>
      </c>
      <c r="J42" s="55" t="str">
        <f t="shared" si="8"/>
        <v>A</v>
      </c>
      <c r="K42" s="56" t="str">
        <f t="shared" si="8"/>
        <v>A</v>
      </c>
    </row>
    <row r="44" spans="1:11">
      <c r="B44" s="18" t="s">
        <v>34</v>
      </c>
      <c r="C44" s="18" t="s">
        <v>33</v>
      </c>
      <c r="F44" s="1">
        <v>1</v>
      </c>
      <c r="G44" s="1">
        <v>2</v>
      </c>
      <c r="H44" s="1">
        <v>3</v>
      </c>
      <c r="I44" s="1">
        <v>4</v>
      </c>
      <c r="J44" s="1">
        <v>5</v>
      </c>
      <c r="K44" s="1">
        <v>6</v>
      </c>
    </row>
    <row r="45" spans="1:11">
      <c r="A45" s="57" t="s">
        <v>6</v>
      </c>
      <c r="B45">
        <f>COUNTIF(F$45:K$50, A45)</f>
        <v>15</v>
      </c>
      <c r="C45">
        <f>B45/(B45+B46)</f>
        <v>0.5</v>
      </c>
      <c r="D45" s="154" t="s">
        <v>7</v>
      </c>
      <c r="E45">
        <v>1</v>
      </c>
      <c r="F45" s="48" t="str">
        <f t="shared" ref="F45:K50" si="10">IF(F$44&gt;$E45,$F$1,IF(F$44&lt;$E45,$D$3,"-"))</f>
        <v>-</v>
      </c>
      <c r="G45" s="49" t="str">
        <f t="shared" si="10"/>
        <v>A</v>
      </c>
      <c r="H45" s="49" t="str">
        <f t="shared" si="10"/>
        <v>A</v>
      </c>
      <c r="I45" s="49" t="str">
        <f t="shared" si="10"/>
        <v>A</v>
      </c>
      <c r="J45" s="49" t="str">
        <f t="shared" si="10"/>
        <v>A</v>
      </c>
      <c r="K45" s="50" t="str">
        <f t="shared" si="10"/>
        <v>A</v>
      </c>
    </row>
    <row r="46" spans="1:11">
      <c r="A46" s="57" t="s">
        <v>7</v>
      </c>
      <c r="B46">
        <f t="shared" ref="B46:B47" si="11">COUNTIF(F$45:K$50, A46)</f>
        <v>15</v>
      </c>
      <c r="C46">
        <f>B46/(B46+B45)</f>
        <v>0.5</v>
      </c>
      <c r="D46" s="154"/>
      <c r="E46">
        <v>2</v>
      </c>
      <c r="F46" s="51" t="str">
        <f t="shared" si="10"/>
        <v>B</v>
      </c>
      <c r="G46" s="52" t="str">
        <f t="shared" si="10"/>
        <v>-</v>
      </c>
      <c r="H46" s="52" t="str">
        <f t="shared" si="10"/>
        <v>A</v>
      </c>
      <c r="I46" s="52" t="str">
        <f t="shared" si="10"/>
        <v>A</v>
      </c>
      <c r="J46" s="52" t="str">
        <f t="shared" si="10"/>
        <v>A</v>
      </c>
      <c r="K46" s="53" t="str">
        <f t="shared" si="10"/>
        <v>A</v>
      </c>
    </row>
    <row r="47" spans="1:11">
      <c r="A47" s="57" t="s">
        <v>14</v>
      </c>
      <c r="B47">
        <f t="shared" si="11"/>
        <v>6</v>
      </c>
      <c r="D47" s="154"/>
      <c r="E47">
        <v>3</v>
      </c>
      <c r="F47" s="51" t="str">
        <f t="shared" si="10"/>
        <v>B</v>
      </c>
      <c r="G47" s="52" t="str">
        <f t="shared" si="10"/>
        <v>B</v>
      </c>
      <c r="H47" s="52" t="str">
        <f t="shared" si="10"/>
        <v>-</v>
      </c>
      <c r="I47" s="52" t="str">
        <f t="shared" si="10"/>
        <v>A</v>
      </c>
      <c r="J47" s="52" t="str">
        <f t="shared" si="10"/>
        <v>A</v>
      </c>
      <c r="K47" s="53" t="str">
        <f t="shared" si="10"/>
        <v>A</v>
      </c>
    </row>
    <row r="48" spans="1:11">
      <c r="B48" s="58">
        <f>SUM(B45:B47)</f>
        <v>36</v>
      </c>
      <c r="D48" s="154"/>
      <c r="E48">
        <v>4</v>
      </c>
      <c r="F48" s="51" t="str">
        <f t="shared" si="10"/>
        <v>B</v>
      </c>
      <c r="G48" s="52" t="str">
        <f t="shared" si="10"/>
        <v>B</v>
      </c>
      <c r="H48" s="52" t="str">
        <f t="shared" si="10"/>
        <v>B</v>
      </c>
      <c r="I48" s="52" t="str">
        <f t="shared" si="10"/>
        <v>-</v>
      </c>
      <c r="J48" s="52" t="str">
        <f t="shared" si="10"/>
        <v>A</v>
      </c>
      <c r="K48" s="53" t="str">
        <f t="shared" si="10"/>
        <v>A</v>
      </c>
    </row>
    <row r="49" spans="1:11">
      <c r="D49" s="154"/>
      <c r="E49">
        <v>5</v>
      </c>
      <c r="F49" s="51" t="str">
        <f t="shared" si="10"/>
        <v>B</v>
      </c>
      <c r="G49" s="52" t="str">
        <f t="shared" si="10"/>
        <v>B</v>
      </c>
      <c r="H49" s="52" t="str">
        <f t="shared" si="10"/>
        <v>B</v>
      </c>
      <c r="I49" s="52" t="str">
        <f t="shared" si="10"/>
        <v>B</v>
      </c>
      <c r="J49" s="52" t="str">
        <f t="shared" si="10"/>
        <v>-</v>
      </c>
      <c r="K49" s="53" t="str">
        <f t="shared" si="10"/>
        <v>A</v>
      </c>
    </row>
    <row r="50" spans="1:11">
      <c r="D50" s="57"/>
      <c r="E50">
        <v>6</v>
      </c>
      <c r="F50" s="54" t="str">
        <f t="shared" si="10"/>
        <v>B</v>
      </c>
      <c r="G50" s="55" t="str">
        <f t="shared" si="10"/>
        <v>B</v>
      </c>
      <c r="H50" s="55" t="str">
        <f t="shared" si="10"/>
        <v>B</v>
      </c>
      <c r="I50" s="55" t="str">
        <f t="shared" si="10"/>
        <v>B</v>
      </c>
      <c r="J50" s="55" t="str">
        <f t="shared" si="10"/>
        <v>B</v>
      </c>
      <c r="K50" s="56" t="str">
        <f t="shared" si="10"/>
        <v>-</v>
      </c>
    </row>
    <row r="51" spans="1:11">
      <c r="A51" s="107"/>
      <c r="D51" s="107"/>
      <c r="F51" s="52"/>
      <c r="G51" s="52"/>
      <c r="H51" s="52"/>
      <c r="I51" s="52"/>
      <c r="J51" s="52"/>
      <c r="K51" s="52"/>
    </row>
    <row r="52" spans="1:11">
      <c r="A52" s="107"/>
      <c r="B52" s="108" t="s">
        <v>34</v>
      </c>
      <c r="C52" s="108" t="s">
        <v>33</v>
      </c>
      <c r="F52" s="106">
        <v>1</v>
      </c>
      <c r="G52" s="106">
        <v>2</v>
      </c>
      <c r="H52" s="106">
        <v>3</v>
      </c>
      <c r="I52" s="106">
        <v>4</v>
      </c>
      <c r="J52" s="106">
        <v>5</v>
      </c>
      <c r="K52" s="106">
        <v>6</v>
      </c>
    </row>
    <row r="53" spans="1:11">
      <c r="A53" s="107" t="s">
        <v>6</v>
      </c>
      <c r="B53">
        <f>COUNTIF(F$53:K$60, A53)</f>
        <v>15</v>
      </c>
      <c r="C53">
        <f>B53/(B53+B54)</f>
        <v>0.35714285714285715</v>
      </c>
      <c r="D53" s="154" t="s">
        <v>7</v>
      </c>
      <c r="E53">
        <v>1</v>
      </c>
      <c r="F53" s="48" t="str">
        <f>IF(F$52&gt;$E53,$F$1,IF(F$52&lt;$E53,$D$3,"-"))</f>
        <v>-</v>
      </c>
      <c r="G53" s="49" t="str">
        <f t="shared" ref="G53:K60" si="12">IF(G$52&gt;$E53,$F$1,IF(G$52&lt;$E53,$D$3,"-"))</f>
        <v>A</v>
      </c>
      <c r="H53" s="49" t="str">
        <f t="shared" si="12"/>
        <v>A</v>
      </c>
      <c r="I53" s="49" t="str">
        <f t="shared" si="12"/>
        <v>A</v>
      </c>
      <c r="J53" s="49" t="str">
        <f t="shared" si="12"/>
        <v>A</v>
      </c>
      <c r="K53" s="50" t="str">
        <f t="shared" si="12"/>
        <v>A</v>
      </c>
    </row>
    <row r="54" spans="1:11">
      <c r="A54" s="107" t="s">
        <v>7</v>
      </c>
      <c r="B54">
        <f>COUNTIF(F$53:K$60, A54)</f>
        <v>27</v>
      </c>
      <c r="C54">
        <f>B54/(B54+B53)</f>
        <v>0.6428571428571429</v>
      </c>
      <c r="D54" s="154"/>
      <c r="E54">
        <v>2</v>
      </c>
      <c r="F54" s="51" t="str">
        <f t="shared" ref="F54:F60" si="13">IF(F$52&gt;$E54,$F$1,IF(F$52&lt;$E54,$D$3,"-"))</f>
        <v>B</v>
      </c>
      <c r="G54" s="52" t="str">
        <f t="shared" si="12"/>
        <v>-</v>
      </c>
      <c r="H54" s="52" t="str">
        <f t="shared" si="12"/>
        <v>A</v>
      </c>
      <c r="I54" s="52" t="str">
        <f t="shared" si="12"/>
        <v>A</v>
      </c>
      <c r="J54" s="52" t="str">
        <f t="shared" si="12"/>
        <v>A</v>
      </c>
      <c r="K54" s="53" t="str">
        <f t="shared" si="12"/>
        <v>A</v>
      </c>
    </row>
    <row r="55" spans="1:11">
      <c r="A55" s="107" t="s">
        <v>14</v>
      </c>
      <c r="B55">
        <f>COUNTIF(F$53:K$60, A55)</f>
        <v>6</v>
      </c>
      <c r="D55" s="154"/>
      <c r="E55">
        <v>3</v>
      </c>
      <c r="F55" s="51" t="str">
        <f t="shared" si="13"/>
        <v>B</v>
      </c>
      <c r="G55" s="52" t="str">
        <f t="shared" si="12"/>
        <v>B</v>
      </c>
      <c r="H55" s="52" t="str">
        <f t="shared" si="12"/>
        <v>-</v>
      </c>
      <c r="I55" s="52" t="str">
        <f t="shared" si="12"/>
        <v>A</v>
      </c>
      <c r="J55" s="52" t="str">
        <f t="shared" si="12"/>
        <v>A</v>
      </c>
      <c r="K55" s="53" t="str">
        <f t="shared" si="12"/>
        <v>A</v>
      </c>
    </row>
    <row r="56" spans="1:11">
      <c r="A56" s="107"/>
      <c r="B56" s="58">
        <f>SUM(B53:B55)</f>
        <v>48</v>
      </c>
      <c r="D56" s="154"/>
      <c r="E56">
        <v>4</v>
      </c>
      <c r="F56" s="51" t="str">
        <f t="shared" si="13"/>
        <v>B</v>
      </c>
      <c r="G56" s="52" t="str">
        <f t="shared" si="12"/>
        <v>B</v>
      </c>
      <c r="H56" s="52" t="str">
        <f t="shared" si="12"/>
        <v>B</v>
      </c>
      <c r="I56" s="52" t="str">
        <f t="shared" si="12"/>
        <v>-</v>
      </c>
      <c r="J56" s="52" t="str">
        <f t="shared" si="12"/>
        <v>A</v>
      </c>
      <c r="K56" s="53" t="str">
        <f t="shared" si="12"/>
        <v>A</v>
      </c>
    </row>
    <row r="57" spans="1:11">
      <c r="A57" s="107"/>
      <c r="D57" s="154"/>
      <c r="E57">
        <v>5</v>
      </c>
      <c r="F57" s="51" t="str">
        <f t="shared" si="13"/>
        <v>B</v>
      </c>
      <c r="G57" s="52" t="str">
        <f t="shared" si="12"/>
        <v>B</v>
      </c>
      <c r="H57" s="52" t="str">
        <f t="shared" si="12"/>
        <v>B</v>
      </c>
      <c r="I57" s="52" t="str">
        <f t="shared" si="12"/>
        <v>B</v>
      </c>
      <c r="J57" s="52" t="str">
        <f t="shared" si="12"/>
        <v>-</v>
      </c>
      <c r="K57" s="53" t="str">
        <f t="shared" si="12"/>
        <v>A</v>
      </c>
    </row>
    <row r="58" spans="1:11">
      <c r="A58" s="107"/>
      <c r="D58" s="154"/>
      <c r="E58">
        <v>6</v>
      </c>
      <c r="F58" s="51" t="str">
        <f t="shared" si="13"/>
        <v>B</v>
      </c>
      <c r="G58" s="52" t="str">
        <f t="shared" si="12"/>
        <v>B</v>
      </c>
      <c r="H58" s="52" t="str">
        <f t="shared" si="12"/>
        <v>B</v>
      </c>
      <c r="I58" s="52" t="str">
        <f t="shared" si="12"/>
        <v>B</v>
      </c>
      <c r="J58" s="52" t="str">
        <f t="shared" si="12"/>
        <v>B</v>
      </c>
      <c r="K58" s="53" t="str">
        <f t="shared" si="12"/>
        <v>-</v>
      </c>
    </row>
    <row r="59" spans="1:11">
      <c r="A59" s="107"/>
      <c r="D59" s="154"/>
      <c r="E59">
        <v>7</v>
      </c>
      <c r="F59" s="51" t="str">
        <f t="shared" si="13"/>
        <v>B</v>
      </c>
      <c r="G59" s="52" t="str">
        <f t="shared" si="12"/>
        <v>B</v>
      </c>
      <c r="H59" s="52" t="str">
        <f t="shared" si="12"/>
        <v>B</v>
      </c>
      <c r="I59" s="52" t="str">
        <f t="shared" si="12"/>
        <v>B</v>
      </c>
      <c r="J59" s="52" t="str">
        <f t="shared" si="12"/>
        <v>B</v>
      </c>
      <c r="K59" s="53" t="str">
        <f t="shared" si="12"/>
        <v>B</v>
      </c>
    </row>
    <row r="60" spans="1:11">
      <c r="A60" s="107"/>
      <c r="D60" s="154"/>
      <c r="E60">
        <v>8</v>
      </c>
      <c r="F60" s="54" t="str">
        <f t="shared" si="13"/>
        <v>B</v>
      </c>
      <c r="G60" s="55" t="str">
        <f t="shared" si="12"/>
        <v>B</v>
      </c>
      <c r="H60" s="55" t="str">
        <f t="shared" si="12"/>
        <v>B</v>
      </c>
      <c r="I60" s="55" t="str">
        <f t="shared" si="12"/>
        <v>B</v>
      </c>
      <c r="J60" s="55" t="str">
        <f t="shared" si="12"/>
        <v>B</v>
      </c>
      <c r="K60" s="56" t="str">
        <f t="shared" si="12"/>
        <v>B</v>
      </c>
    </row>
    <row r="62" spans="1:11">
      <c r="B62" s="18" t="s">
        <v>34</v>
      </c>
      <c r="C62" s="18" t="s">
        <v>33</v>
      </c>
      <c r="F62" s="1">
        <v>1</v>
      </c>
      <c r="G62" s="1">
        <v>2</v>
      </c>
      <c r="H62" s="1">
        <v>3</v>
      </c>
      <c r="I62" s="1">
        <v>4</v>
      </c>
      <c r="J62" s="1">
        <v>5</v>
      </c>
      <c r="K62" s="1">
        <v>6</v>
      </c>
    </row>
    <row r="63" spans="1:11">
      <c r="A63" s="57" t="s">
        <v>6</v>
      </c>
      <c r="B63">
        <f>COUNTIF(F$63:K$72, A63)</f>
        <v>15</v>
      </c>
      <c r="C63">
        <f>B63/(B63+B64)</f>
        <v>0.27777777777777779</v>
      </c>
      <c r="D63" s="154" t="s">
        <v>7</v>
      </c>
      <c r="E63">
        <v>1</v>
      </c>
      <c r="F63" s="48" t="str">
        <f t="shared" ref="F63:K72" si="14">IF(F$62&gt;$E63,$F$1,IF(F$62&lt;$E63,$D$3,"-"))</f>
        <v>-</v>
      </c>
      <c r="G63" s="49" t="str">
        <f t="shared" si="14"/>
        <v>A</v>
      </c>
      <c r="H63" s="49" t="str">
        <f t="shared" si="14"/>
        <v>A</v>
      </c>
      <c r="I63" s="49" t="str">
        <f t="shared" si="14"/>
        <v>A</v>
      </c>
      <c r="J63" s="49" t="str">
        <f t="shared" si="14"/>
        <v>A</v>
      </c>
      <c r="K63" s="50" t="str">
        <f t="shared" si="14"/>
        <v>A</v>
      </c>
    </row>
    <row r="64" spans="1:11">
      <c r="A64" s="57" t="s">
        <v>7</v>
      </c>
      <c r="B64">
        <f>COUNTIF(F$63:K$72, A64)</f>
        <v>39</v>
      </c>
      <c r="C64">
        <f>B64/(B64+B63)</f>
        <v>0.72222222222222221</v>
      </c>
      <c r="D64" s="154"/>
      <c r="E64">
        <v>2</v>
      </c>
      <c r="F64" s="51" t="str">
        <f t="shared" si="14"/>
        <v>B</v>
      </c>
      <c r="G64" s="52" t="str">
        <f t="shared" si="14"/>
        <v>-</v>
      </c>
      <c r="H64" s="52" t="str">
        <f t="shared" si="14"/>
        <v>A</v>
      </c>
      <c r="I64" s="52" t="str">
        <f t="shared" si="14"/>
        <v>A</v>
      </c>
      <c r="J64" s="52" t="str">
        <f t="shared" si="14"/>
        <v>A</v>
      </c>
      <c r="K64" s="53" t="str">
        <f t="shared" si="14"/>
        <v>A</v>
      </c>
    </row>
    <row r="65" spans="1:13">
      <c r="A65" s="57" t="s">
        <v>14</v>
      </c>
      <c r="B65">
        <f t="shared" ref="B65" si="15">COUNTIF(F$63:K$72, A65)</f>
        <v>6</v>
      </c>
      <c r="D65" s="154"/>
      <c r="E65">
        <v>3</v>
      </c>
      <c r="F65" s="51" t="str">
        <f t="shared" si="14"/>
        <v>B</v>
      </c>
      <c r="G65" s="52" t="str">
        <f t="shared" si="14"/>
        <v>B</v>
      </c>
      <c r="H65" s="52" t="str">
        <f t="shared" si="14"/>
        <v>-</v>
      </c>
      <c r="I65" s="52" t="str">
        <f t="shared" si="14"/>
        <v>A</v>
      </c>
      <c r="J65" s="52" t="str">
        <f t="shared" si="14"/>
        <v>A</v>
      </c>
      <c r="K65" s="53" t="str">
        <f t="shared" si="14"/>
        <v>A</v>
      </c>
    </row>
    <row r="66" spans="1:13">
      <c r="B66" s="58">
        <f>SUM(B63:B65)</f>
        <v>60</v>
      </c>
      <c r="D66" s="154"/>
      <c r="E66">
        <v>4</v>
      </c>
      <c r="F66" s="51" t="str">
        <f t="shared" si="14"/>
        <v>B</v>
      </c>
      <c r="G66" s="52" t="str">
        <f t="shared" si="14"/>
        <v>B</v>
      </c>
      <c r="H66" s="52" t="str">
        <f t="shared" si="14"/>
        <v>B</v>
      </c>
      <c r="I66" s="52" t="str">
        <f t="shared" si="14"/>
        <v>-</v>
      </c>
      <c r="J66" s="52" t="str">
        <f t="shared" si="14"/>
        <v>A</v>
      </c>
      <c r="K66" s="53" t="str">
        <f t="shared" si="14"/>
        <v>A</v>
      </c>
    </row>
    <row r="67" spans="1:13">
      <c r="D67" s="154"/>
      <c r="E67">
        <v>5</v>
      </c>
      <c r="F67" s="51" t="str">
        <f t="shared" si="14"/>
        <v>B</v>
      </c>
      <c r="G67" s="52" t="str">
        <f t="shared" si="14"/>
        <v>B</v>
      </c>
      <c r="H67" s="52" t="str">
        <f t="shared" si="14"/>
        <v>B</v>
      </c>
      <c r="I67" s="52" t="str">
        <f t="shared" si="14"/>
        <v>B</v>
      </c>
      <c r="J67" s="52" t="str">
        <f t="shared" si="14"/>
        <v>-</v>
      </c>
      <c r="K67" s="53" t="str">
        <f t="shared" si="14"/>
        <v>A</v>
      </c>
    </row>
    <row r="68" spans="1:13">
      <c r="D68" s="154"/>
      <c r="E68">
        <v>6</v>
      </c>
      <c r="F68" s="51" t="str">
        <f t="shared" si="14"/>
        <v>B</v>
      </c>
      <c r="G68" s="52" t="str">
        <f t="shared" si="14"/>
        <v>B</v>
      </c>
      <c r="H68" s="52" t="str">
        <f t="shared" si="14"/>
        <v>B</v>
      </c>
      <c r="I68" s="52" t="str">
        <f t="shared" si="14"/>
        <v>B</v>
      </c>
      <c r="J68" s="52" t="str">
        <f t="shared" si="14"/>
        <v>B</v>
      </c>
      <c r="K68" s="53" t="str">
        <f t="shared" si="14"/>
        <v>-</v>
      </c>
    </row>
    <row r="69" spans="1:13">
      <c r="D69" s="154"/>
      <c r="E69">
        <v>7</v>
      </c>
      <c r="F69" s="51" t="str">
        <f t="shared" si="14"/>
        <v>B</v>
      </c>
      <c r="G69" s="52" t="str">
        <f t="shared" si="14"/>
        <v>B</v>
      </c>
      <c r="H69" s="52" t="str">
        <f t="shared" si="14"/>
        <v>B</v>
      </c>
      <c r="I69" s="52" t="str">
        <f t="shared" si="14"/>
        <v>B</v>
      </c>
      <c r="J69" s="52" t="str">
        <f t="shared" si="14"/>
        <v>B</v>
      </c>
      <c r="K69" s="53" t="str">
        <f t="shared" si="14"/>
        <v>B</v>
      </c>
    </row>
    <row r="70" spans="1:13">
      <c r="D70" s="154"/>
      <c r="E70">
        <v>8</v>
      </c>
      <c r="F70" s="51" t="str">
        <f t="shared" si="14"/>
        <v>B</v>
      </c>
      <c r="G70" s="52" t="str">
        <f t="shared" si="14"/>
        <v>B</v>
      </c>
      <c r="H70" s="52" t="str">
        <f t="shared" si="14"/>
        <v>B</v>
      </c>
      <c r="I70" s="52" t="str">
        <f t="shared" si="14"/>
        <v>B</v>
      </c>
      <c r="J70" s="52" t="str">
        <f t="shared" si="14"/>
        <v>B</v>
      </c>
      <c r="K70" s="53" t="str">
        <f t="shared" si="14"/>
        <v>B</v>
      </c>
    </row>
    <row r="71" spans="1:13">
      <c r="D71" s="154"/>
      <c r="E71">
        <v>9</v>
      </c>
      <c r="F71" s="51" t="str">
        <f t="shared" si="14"/>
        <v>B</v>
      </c>
      <c r="G71" s="52" t="str">
        <f t="shared" si="14"/>
        <v>B</v>
      </c>
      <c r="H71" s="52" t="str">
        <f t="shared" si="14"/>
        <v>B</v>
      </c>
      <c r="I71" s="52" t="str">
        <f t="shared" si="14"/>
        <v>B</v>
      </c>
      <c r="J71" s="52" t="str">
        <f t="shared" si="14"/>
        <v>B</v>
      </c>
      <c r="K71" s="53" t="str">
        <f t="shared" si="14"/>
        <v>B</v>
      </c>
    </row>
    <row r="72" spans="1:13">
      <c r="D72" s="154"/>
      <c r="E72">
        <v>10</v>
      </c>
      <c r="F72" s="54" t="str">
        <f t="shared" si="14"/>
        <v>B</v>
      </c>
      <c r="G72" s="55" t="str">
        <f t="shared" si="14"/>
        <v>B</v>
      </c>
      <c r="H72" s="55" t="str">
        <f t="shared" si="14"/>
        <v>B</v>
      </c>
      <c r="I72" s="55" t="str">
        <f t="shared" si="14"/>
        <v>B</v>
      </c>
      <c r="J72" s="55" t="str">
        <f t="shared" si="14"/>
        <v>B</v>
      </c>
      <c r="K72" s="56" t="str">
        <f t="shared" si="14"/>
        <v>B</v>
      </c>
    </row>
    <row r="73" spans="1:13">
      <c r="A73" s="107"/>
      <c r="D73" s="107"/>
      <c r="F73" s="52"/>
      <c r="G73" s="52"/>
      <c r="H73" s="52"/>
      <c r="I73" s="52"/>
      <c r="J73" s="52"/>
      <c r="K73" s="52"/>
    </row>
    <row r="74" spans="1:13">
      <c r="A74" s="107"/>
      <c r="B74" s="108" t="s">
        <v>34</v>
      </c>
      <c r="C74" s="108" t="s">
        <v>33</v>
      </c>
      <c r="D74" s="154" t="s">
        <v>7</v>
      </c>
      <c r="F74" s="106">
        <v>1</v>
      </c>
      <c r="G74" s="106">
        <v>2</v>
      </c>
      <c r="H74" s="106">
        <v>3</v>
      </c>
      <c r="I74" s="106">
        <v>4</v>
      </c>
      <c r="J74" s="106">
        <v>5</v>
      </c>
      <c r="K74" s="106">
        <v>6</v>
      </c>
      <c r="L74" s="106">
        <v>7</v>
      </c>
      <c r="M74" s="106">
        <v>8</v>
      </c>
    </row>
    <row r="75" spans="1:13">
      <c r="A75" s="107" t="s">
        <v>6</v>
      </c>
      <c r="B75">
        <f>COUNTIF(F$75:M$78, A75)</f>
        <v>22</v>
      </c>
      <c r="C75">
        <f>B75/(B75+B76)</f>
        <v>0.7857142857142857</v>
      </c>
      <c r="D75" s="154"/>
      <c r="E75">
        <v>1</v>
      </c>
      <c r="F75" s="48" t="str">
        <f>IF(F$74&gt;$E75,$F$1,IF(F$38&lt;$E75,$D$3,"-"))</f>
        <v>-</v>
      </c>
      <c r="G75" s="49" t="str">
        <f t="shared" ref="G75:M78" si="16">IF(G$74&gt;$E75,$F$1,IF(G$38&lt;$E75,$D$3,"-"))</f>
        <v>A</v>
      </c>
      <c r="H75" s="49" t="str">
        <f t="shared" si="16"/>
        <v>A</v>
      </c>
      <c r="I75" s="49" t="str">
        <f t="shared" si="16"/>
        <v>A</v>
      </c>
      <c r="J75" s="49" t="str">
        <f t="shared" si="16"/>
        <v>A</v>
      </c>
      <c r="K75" s="49" t="str">
        <f t="shared" si="16"/>
        <v>A</v>
      </c>
      <c r="L75" s="49" t="str">
        <f t="shared" si="16"/>
        <v>A</v>
      </c>
      <c r="M75" s="50" t="str">
        <f t="shared" si="16"/>
        <v>A</v>
      </c>
    </row>
    <row r="76" spans="1:13">
      <c r="A76" s="107" t="s">
        <v>7</v>
      </c>
      <c r="B76">
        <f>COUNTIF(F$75:M$78, A76)</f>
        <v>6</v>
      </c>
      <c r="C76">
        <f>B76/(B76+B75)</f>
        <v>0.21428571428571427</v>
      </c>
      <c r="D76" s="154"/>
      <c r="E76">
        <v>2</v>
      </c>
      <c r="F76" s="51" t="str">
        <f t="shared" ref="F76:F78" si="17">IF(F$74&gt;$E76,$F$1,IF(F$38&lt;$E76,$D$3,"-"))</f>
        <v>B</v>
      </c>
      <c r="G76" s="52" t="str">
        <f t="shared" si="16"/>
        <v>-</v>
      </c>
      <c r="H76" s="52" t="str">
        <f t="shared" si="16"/>
        <v>A</v>
      </c>
      <c r="I76" s="52" t="str">
        <f t="shared" si="16"/>
        <v>A</v>
      </c>
      <c r="J76" s="52" t="str">
        <f t="shared" si="16"/>
        <v>A</v>
      </c>
      <c r="K76" s="52" t="str">
        <f t="shared" si="16"/>
        <v>A</v>
      </c>
      <c r="L76" s="52" t="str">
        <f t="shared" si="16"/>
        <v>A</v>
      </c>
      <c r="M76" s="53" t="str">
        <f t="shared" si="16"/>
        <v>A</v>
      </c>
    </row>
    <row r="77" spans="1:13">
      <c r="A77" s="107" t="s">
        <v>14</v>
      </c>
      <c r="B77">
        <f>COUNTIF(F$75:M$78, A77)</f>
        <v>4</v>
      </c>
      <c r="D77" s="154"/>
      <c r="E77">
        <v>3</v>
      </c>
      <c r="F77" s="51" t="str">
        <f t="shared" si="17"/>
        <v>B</v>
      </c>
      <c r="G77" s="52" t="str">
        <f t="shared" si="16"/>
        <v>B</v>
      </c>
      <c r="H77" s="52" t="str">
        <f t="shared" si="16"/>
        <v>-</v>
      </c>
      <c r="I77" s="52" t="str">
        <f t="shared" si="16"/>
        <v>A</v>
      </c>
      <c r="J77" s="52" t="str">
        <f t="shared" si="16"/>
        <v>A</v>
      </c>
      <c r="K77" s="52" t="str">
        <f t="shared" si="16"/>
        <v>A</v>
      </c>
      <c r="L77" s="52" t="str">
        <f t="shared" si="16"/>
        <v>A</v>
      </c>
      <c r="M77" s="53" t="str">
        <f t="shared" si="16"/>
        <v>A</v>
      </c>
    </row>
    <row r="78" spans="1:13">
      <c r="A78" s="107"/>
      <c r="B78" s="58">
        <f>SUM(B75:B77)</f>
        <v>32</v>
      </c>
      <c r="D78" s="154"/>
      <c r="E78">
        <v>4</v>
      </c>
      <c r="F78" s="54" t="str">
        <f t="shared" si="17"/>
        <v>B</v>
      </c>
      <c r="G78" s="55" t="str">
        <f t="shared" si="16"/>
        <v>B</v>
      </c>
      <c r="H78" s="55" t="str">
        <f t="shared" si="16"/>
        <v>B</v>
      </c>
      <c r="I78" s="55" t="str">
        <f t="shared" si="16"/>
        <v>-</v>
      </c>
      <c r="J78" s="55" t="str">
        <f t="shared" si="16"/>
        <v>A</v>
      </c>
      <c r="K78" s="55" t="str">
        <f t="shared" si="16"/>
        <v>A</v>
      </c>
      <c r="L78" s="55" t="str">
        <f t="shared" si="16"/>
        <v>A</v>
      </c>
      <c r="M78" s="56" t="str">
        <f t="shared" si="16"/>
        <v>A</v>
      </c>
    </row>
    <row r="79" spans="1:13">
      <c r="A79" s="107"/>
    </row>
    <row r="80" spans="1:13">
      <c r="A80" s="107"/>
      <c r="B80" s="108" t="s">
        <v>34</v>
      </c>
      <c r="C80" s="108" t="s">
        <v>33</v>
      </c>
      <c r="F80" s="106">
        <v>1</v>
      </c>
      <c r="G80" s="106">
        <v>2</v>
      </c>
      <c r="H80" s="106">
        <v>3</v>
      </c>
      <c r="I80" s="106">
        <v>4</v>
      </c>
      <c r="J80" s="106">
        <v>5</v>
      </c>
      <c r="K80" s="106">
        <v>6</v>
      </c>
      <c r="L80" s="106">
        <v>7</v>
      </c>
      <c r="M80" s="106">
        <v>8</v>
      </c>
    </row>
    <row r="81" spans="1:13">
      <c r="A81" s="107" t="s">
        <v>6</v>
      </c>
      <c r="B81">
        <f>COUNTIF(F$81:M$86, A81)</f>
        <v>27</v>
      </c>
      <c r="C81">
        <f>B81/(B81+B82)</f>
        <v>0.6428571428571429</v>
      </c>
      <c r="D81" s="154" t="s">
        <v>7</v>
      </c>
      <c r="E81">
        <v>1</v>
      </c>
      <c r="F81" s="48" t="str">
        <f>IF(F$80&gt;$E81,$F$1,IF(F$80&lt;$E81,$D$3,"-"))</f>
        <v>-</v>
      </c>
      <c r="G81" s="49" t="str">
        <f t="shared" ref="G81:M81" si="18">IF(G$80&gt;$E81,$F$1,IF(G$80&lt;$E81,$D$3,"-"))</f>
        <v>A</v>
      </c>
      <c r="H81" s="49" t="str">
        <f t="shared" si="18"/>
        <v>A</v>
      </c>
      <c r="I81" s="49" t="str">
        <f t="shared" si="18"/>
        <v>A</v>
      </c>
      <c r="J81" s="49" t="str">
        <f t="shared" si="18"/>
        <v>A</v>
      </c>
      <c r="K81" s="49" t="str">
        <f t="shared" si="18"/>
        <v>A</v>
      </c>
      <c r="L81" s="49" t="str">
        <f t="shared" si="18"/>
        <v>A</v>
      </c>
      <c r="M81" s="50" t="str">
        <f t="shared" si="18"/>
        <v>A</v>
      </c>
    </row>
    <row r="82" spans="1:13">
      <c r="A82" s="107" t="s">
        <v>7</v>
      </c>
      <c r="B82">
        <f>COUNTIF(F$81:M$86, A82)</f>
        <v>15</v>
      </c>
      <c r="C82">
        <f>B82/(B82+B81)</f>
        <v>0.35714285714285715</v>
      </c>
      <c r="D82" s="154"/>
      <c r="E82">
        <v>2</v>
      </c>
      <c r="F82" s="51" t="str">
        <f t="shared" ref="F82:F86" si="19">IF(F$80&gt;$E82,$F$1,IF(F$80&lt;$E82,$D$3,"-"))</f>
        <v>B</v>
      </c>
      <c r="G82" s="52" t="str">
        <f t="shared" ref="G82:M86" si="20">IF(G$80&gt;$E82,$F$1,IF(G$80&lt;$E82,$D$3,"-"))</f>
        <v>-</v>
      </c>
      <c r="H82" s="52" t="str">
        <f t="shared" si="20"/>
        <v>A</v>
      </c>
      <c r="I82" s="52" t="str">
        <f t="shared" si="20"/>
        <v>A</v>
      </c>
      <c r="J82" s="52" t="str">
        <f t="shared" si="20"/>
        <v>A</v>
      </c>
      <c r="K82" s="52" t="str">
        <f t="shared" si="20"/>
        <v>A</v>
      </c>
      <c r="L82" s="52" t="str">
        <f t="shared" si="20"/>
        <v>A</v>
      </c>
      <c r="M82" s="53" t="str">
        <f t="shared" si="20"/>
        <v>A</v>
      </c>
    </row>
    <row r="83" spans="1:13">
      <c r="A83" s="107" t="s">
        <v>14</v>
      </c>
      <c r="B83">
        <f t="shared" ref="B83" si="21">COUNTIF(F$45:K$50, A83)</f>
        <v>6</v>
      </c>
      <c r="D83" s="154"/>
      <c r="E83">
        <v>3</v>
      </c>
      <c r="F83" s="51" t="str">
        <f t="shared" si="19"/>
        <v>B</v>
      </c>
      <c r="G83" s="52" t="str">
        <f t="shared" si="20"/>
        <v>B</v>
      </c>
      <c r="H83" s="52" t="str">
        <f t="shared" si="20"/>
        <v>-</v>
      </c>
      <c r="I83" s="52" t="str">
        <f t="shared" si="20"/>
        <v>A</v>
      </c>
      <c r="J83" s="52" t="str">
        <f t="shared" si="20"/>
        <v>A</v>
      </c>
      <c r="K83" s="52" t="str">
        <f t="shared" si="20"/>
        <v>A</v>
      </c>
      <c r="L83" s="52" t="str">
        <f t="shared" si="20"/>
        <v>A</v>
      </c>
      <c r="M83" s="53" t="str">
        <f t="shared" si="20"/>
        <v>A</v>
      </c>
    </row>
    <row r="84" spans="1:13">
      <c r="A84" s="107"/>
      <c r="B84" s="58">
        <f>SUM(B81:B83)</f>
        <v>48</v>
      </c>
      <c r="D84" s="154"/>
      <c r="E84">
        <v>4</v>
      </c>
      <c r="F84" s="51" t="str">
        <f t="shared" si="19"/>
        <v>B</v>
      </c>
      <c r="G84" s="52" t="str">
        <f t="shared" si="20"/>
        <v>B</v>
      </c>
      <c r="H84" s="52" t="str">
        <f t="shared" si="20"/>
        <v>B</v>
      </c>
      <c r="I84" s="52" t="str">
        <f t="shared" si="20"/>
        <v>-</v>
      </c>
      <c r="J84" s="52" t="str">
        <f t="shared" si="20"/>
        <v>A</v>
      </c>
      <c r="K84" s="52" t="str">
        <f t="shared" si="20"/>
        <v>A</v>
      </c>
      <c r="L84" s="52" t="str">
        <f t="shared" si="20"/>
        <v>A</v>
      </c>
      <c r="M84" s="53" t="str">
        <f t="shared" si="20"/>
        <v>A</v>
      </c>
    </row>
    <row r="85" spans="1:13">
      <c r="A85" s="107"/>
      <c r="D85" s="154"/>
      <c r="E85">
        <v>5</v>
      </c>
      <c r="F85" s="51" t="str">
        <f t="shared" si="19"/>
        <v>B</v>
      </c>
      <c r="G85" s="52" t="str">
        <f t="shared" si="20"/>
        <v>B</v>
      </c>
      <c r="H85" s="52" t="str">
        <f t="shared" si="20"/>
        <v>B</v>
      </c>
      <c r="I85" s="52" t="str">
        <f t="shared" si="20"/>
        <v>B</v>
      </c>
      <c r="J85" s="52" t="str">
        <f t="shared" si="20"/>
        <v>-</v>
      </c>
      <c r="K85" s="52" t="str">
        <f t="shared" si="20"/>
        <v>A</v>
      </c>
      <c r="L85" s="52" t="str">
        <f t="shared" si="20"/>
        <v>A</v>
      </c>
      <c r="M85" s="53" t="str">
        <f t="shared" si="20"/>
        <v>A</v>
      </c>
    </row>
    <row r="86" spans="1:13">
      <c r="A86" s="107"/>
      <c r="D86" s="107"/>
      <c r="E86">
        <v>6</v>
      </c>
      <c r="F86" s="54" t="str">
        <f t="shared" si="19"/>
        <v>B</v>
      </c>
      <c r="G86" s="55" t="str">
        <f t="shared" si="20"/>
        <v>B</v>
      </c>
      <c r="H86" s="55" t="str">
        <f t="shared" si="20"/>
        <v>B</v>
      </c>
      <c r="I86" s="55" t="str">
        <f t="shared" si="20"/>
        <v>B</v>
      </c>
      <c r="J86" s="55" t="str">
        <f t="shared" si="20"/>
        <v>B</v>
      </c>
      <c r="K86" s="55" t="str">
        <f t="shared" si="20"/>
        <v>-</v>
      </c>
      <c r="L86" s="55" t="str">
        <f t="shared" si="20"/>
        <v>A</v>
      </c>
      <c r="M86" s="56" t="str">
        <f t="shared" si="20"/>
        <v>A</v>
      </c>
    </row>
    <row r="87" spans="1:13">
      <c r="A87" s="107"/>
      <c r="D87" s="107"/>
      <c r="F87" s="52"/>
      <c r="G87" s="52"/>
      <c r="H87" s="52"/>
      <c r="I87" s="52"/>
      <c r="J87" s="52"/>
      <c r="K87" s="52"/>
      <c r="L87" s="52"/>
      <c r="M87" s="52"/>
    </row>
    <row r="88" spans="1:13">
      <c r="A88" s="107"/>
      <c r="B88" s="108" t="s">
        <v>34</v>
      </c>
      <c r="C88" s="108" t="s">
        <v>33</v>
      </c>
      <c r="F88" s="106">
        <v>1</v>
      </c>
      <c r="G88" s="106">
        <v>2</v>
      </c>
      <c r="H88" s="106">
        <v>3</v>
      </c>
      <c r="I88" s="106">
        <v>4</v>
      </c>
      <c r="J88" s="106">
        <v>5</v>
      </c>
      <c r="K88" s="106">
        <v>6</v>
      </c>
      <c r="L88" s="106">
        <v>7</v>
      </c>
      <c r="M88" s="106">
        <v>8</v>
      </c>
    </row>
    <row r="89" spans="1:13">
      <c r="A89" s="107" t="s">
        <v>6</v>
      </c>
      <c r="B89">
        <f>COUNTIF(F$89:M$96, A89)</f>
        <v>28</v>
      </c>
      <c r="C89">
        <f>B89/(B89+B90)</f>
        <v>0.5</v>
      </c>
      <c r="D89" s="154" t="s">
        <v>7</v>
      </c>
      <c r="E89">
        <v>1</v>
      </c>
      <c r="F89" s="48" t="str">
        <f>IF(F$88&gt;$E89,$F$1,IF(F$88&lt;$E89,$D$3,"-"))</f>
        <v>-</v>
      </c>
      <c r="G89" s="49" t="str">
        <f t="shared" ref="G89:M96" si="22">IF(G$88&gt;$E89,$F$1,IF(G$88&lt;$E89,$D$3,"-"))</f>
        <v>A</v>
      </c>
      <c r="H89" s="49" t="str">
        <f t="shared" si="22"/>
        <v>A</v>
      </c>
      <c r="I89" s="49" t="str">
        <f t="shared" si="22"/>
        <v>A</v>
      </c>
      <c r="J89" s="49" t="str">
        <f t="shared" si="22"/>
        <v>A</v>
      </c>
      <c r="K89" s="49" t="str">
        <f t="shared" si="22"/>
        <v>A</v>
      </c>
      <c r="L89" s="49" t="str">
        <f t="shared" si="22"/>
        <v>A</v>
      </c>
      <c r="M89" s="50" t="str">
        <f t="shared" si="22"/>
        <v>A</v>
      </c>
    </row>
    <row r="90" spans="1:13">
      <c r="A90" s="107" t="s">
        <v>7</v>
      </c>
      <c r="B90">
        <f>COUNTIF(F$89:M$96, A90)</f>
        <v>28</v>
      </c>
      <c r="C90">
        <f>B90/(B90+B89)</f>
        <v>0.5</v>
      </c>
      <c r="D90" s="154"/>
      <c r="E90">
        <v>2</v>
      </c>
      <c r="F90" s="51" t="str">
        <f t="shared" ref="F90:F96" si="23">IF(F$88&gt;$E90,$F$1,IF(F$88&lt;$E90,$D$3,"-"))</f>
        <v>B</v>
      </c>
      <c r="G90" s="52" t="str">
        <f t="shared" si="22"/>
        <v>-</v>
      </c>
      <c r="H90" s="52" t="str">
        <f t="shared" si="22"/>
        <v>A</v>
      </c>
      <c r="I90" s="52" t="str">
        <f t="shared" si="22"/>
        <v>A</v>
      </c>
      <c r="J90" s="52" t="str">
        <f t="shared" si="22"/>
        <v>A</v>
      </c>
      <c r="K90" s="52" t="str">
        <f t="shared" si="22"/>
        <v>A</v>
      </c>
      <c r="L90" s="52" t="str">
        <f t="shared" si="22"/>
        <v>A</v>
      </c>
      <c r="M90" s="53" t="str">
        <f t="shared" si="22"/>
        <v>A</v>
      </c>
    </row>
    <row r="91" spans="1:13">
      <c r="A91" s="107" t="s">
        <v>14</v>
      </c>
      <c r="B91">
        <f>COUNTIF(F$89:M$96, A91)</f>
        <v>8</v>
      </c>
      <c r="D91" s="154"/>
      <c r="E91">
        <v>3</v>
      </c>
      <c r="F91" s="51" t="str">
        <f t="shared" si="23"/>
        <v>B</v>
      </c>
      <c r="G91" s="52" t="str">
        <f t="shared" si="22"/>
        <v>B</v>
      </c>
      <c r="H91" s="52" t="str">
        <f t="shared" si="22"/>
        <v>-</v>
      </c>
      <c r="I91" s="52" t="str">
        <f t="shared" si="22"/>
        <v>A</v>
      </c>
      <c r="J91" s="52" t="str">
        <f t="shared" si="22"/>
        <v>A</v>
      </c>
      <c r="K91" s="52" t="str">
        <f t="shared" si="22"/>
        <v>A</v>
      </c>
      <c r="L91" s="52" t="str">
        <f t="shared" si="22"/>
        <v>A</v>
      </c>
      <c r="M91" s="53" t="str">
        <f t="shared" si="22"/>
        <v>A</v>
      </c>
    </row>
    <row r="92" spans="1:13">
      <c r="A92" s="107"/>
      <c r="B92" s="58">
        <f>SUM(B89:B91)</f>
        <v>64</v>
      </c>
      <c r="D92" s="154"/>
      <c r="E92">
        <v>4</v>
      </c>
      <c r="F92" s="51" t="str">
        <f t="shared" si="23"/>
        <v>B</v>
      </c>
      <c r="G92" s="52" t="str">
        <f t="shared" si="22"/>
        <v>B</v>
      </c>
      <c r="H92" s="52" t="str">
        <f t="shared" si="22"/>
        <v>B</v>
      </c>
      <c r="I92" s="52" t="str">
        <f t="shared" si="22"/>
        <v>-</v>
      </c>
      <c r="J92" s="52" t="str">
        <f t="shared" si="22"/>
        <v>A</v>
      </c>
      <c r="K92" s="52" t="str">
        <f t="shared" si="22"/>
        <v>A</v>
      </c>
      <c r="L92" s="52" t="str">
        <f t="shared" si="22"/>
        <v>A</v>
      </c>
      <c r="M92" s="53" t="str">
        <f t="shared" si="22"/>
        <v>A</v>
      </c>
    </row>
    <row r="93" spans="1:13">
      <c r="A93" s="107"/>
      <c r="D93" s="154"/>
      <c r="E93">
        <v>5</v>
      </c>
      <c r="F93" s="51" t="str">
        <f t="shared" si="23"/>
        <v>B</v>
      </c>
      <c r="G93" s="52" t="str">
        <f t="shared" si="22"/>
        <v>B</v>
      </c>
      <c r="H93" s="52" t="str">
        <f t="shared" si="22"/>
        <v>B</v>
      </c>
      <c r="I93" s="52" t="str">
        <f t="shared" si="22"/>
        <v>B</v>
      </c>
      <c r="J93" s="52" t="str">
        <f t="shared" si="22"/>
        <v>-</v>
      </c>
      <c r="K93" s="52" t="str">
        <f t="shared" si="22"/>
        <v>A</v>
      </c>
      <c r="L93" s="52" t="str">
        <f t="shared" si="22"/>
        <v>A</v>
      </c>
      <c r="M93" s="53" t="str">
        <f t="shared" si="22"/>
        <v>A</v>
      </c>
    </row>
    <row r="94" spans="1:13">
      <c r="A94" s="107"/>
      <c r="D94" s="154"/>
      <c r="E94">
        <v>6</v>
      </c>
      <c r="F94" s="51" t="str">
        <f t="shared" si="23"/>
        <v>B</v>
      </c>
      <c r="G94" s="52" t="str">
        <f t="shared" si="22"/>
        <v>B</v>
      </c>
      <c r="H94" s="52" t="str">
        <f t="shared" si="22"/>
        <v>B</v>
      </c>
      <c r="I94" s="52" t="str">
        <f t="shared" si="22"/>
        <v>B</v>
      </c>
      <c r="J94" s="52" t="str">
        <f t="shared" si="22"/>
        <v>B</v>
      </c>
      <c r="K94" s="52" t="str">
        <f t="shared" si="22"/>
        <v>-</v>
      </c>
      <c r="L94" s="52" t="str">
        <f t="shared" si="22"/>
        <v>A</v>
      </c>
      <c r="M94" s="53" t="str">
        <f t="shared" si="22"/>
        <v>A</v>
      </c>
    </row>
    <row r="95" spans="1:13">
      <c r="A95" s="107"/>
      <c r="D95" s="154"/>
      <c r="E95">
        <v>7</v>
      </c>
      <c r="F95" s="51" t="str">
        <f t="shared" si="23"/>
        <v>B</v>
      </c>
      <c r="G95" s="52" t="str">
        <f t="shared" si="22"/>
        <v>B</v>
      </c>
      <c r="H95" s="52" t="str">
        <f t="shared" si="22"/>
        <v>B</v>
      </c>
      <c r="I95" s="52" t="str">
        <f t="shared" si="22"/>
        <v>B</v>
      </c>
      <c r="J95" s="52" t="str">
        <f t="shared" si="22"/>
        <v>B</v>
      </c>
      <c r="K95" s="52" t="str">
        <f t="shared" si="22"/>
        <v>B</v>
      </c>
      <c r="L95" s="52" t="str">
        <f t="shared" si="22"/>
        <v>-</v>
      </c>
      <c r="M95" s="53" t="str">
        <f t="shared" si="22"/>
        <v>A</v>
      </c>
    </row>
    <row r="96" spans="1:13">
      <c r="A96" s="107"/>
      <c r="D96" s="154"/>
      <c r="E96">
        <v>8</v>
      </c>
      <c r="F96" s="54" t="str">
        <f t="shared" si="23"/>
        <v>B</v>
      </c>
      <c r="G96" s="55" t="str">
        <f t="shared" si="22"/>
        <v>B</v>
      </c>
      <c r="H96" s="55" t="str">
        <f t="shared" si="22"/>
        <v>B</v>
      </c>
      <c r="I96" s="55" t="str">
        <f t="shared" si="22"/>
        <v>B</v>
      </c>
      <c r="J96" s="55" t="str">
        <f t="shared" si="22"/>
        <v>B</v>
      </c>
      <c r="K96" s="55" t="str">
        <f t="shared" si="22"/>
        <v>B</v>
      </c>
      <c r="L96" s="55" t="str">
        <f t="shared" si="22"/>
        <v>B</v>
      </c>
      <c r="M96" s="56" t="str">
        <f t="shared" si="22"/>
        <v>-</v>
      </c>
    </row>
    <row r="97" spans="1:15">
      <c r="A97" s="107"/>
    </row>
    <row r="98" spans="1:15">
      <c r="A98" s="107"/>
      <c r="B98" s="108" t="s">
        <v>34</v>
      </c>
      <c r="C98" s="108" t="s">
        <v>33</v>
      </c>
      <c r="F98" s="106">
        <v>1</v>
      </c>
      <c r="G98" s="106">
        <v>2</v>
      </c>
      <c r="H98" s="106">
        <v>3</v>
      </c>
      <c r="I98" s="106">
        <v>4</v>
      </c>
      <c r="J98" s="106">
        <v>5</v>
      </c>
      <c r="K98" s="106">
        <v>6</v>
      </c>
      <c r="L98" s="106">
        <v>7</v>
      </c>
      <c r="M98" s="106">
        <v>8</v>
      </c>
    </row>
    <row r="99" spans="1:15">
      <c r="A99" s="107" t="s">
        <v>6</v>
      </c>
      <c r="B99">
        <f>COUNTIF(F$99:M$108, A99)</f>
        <v>28</v>
      </c>
      <c r="C99">
        <f>B99/(B99+B100)</f>
        <v>0.3888888888888889</v>
      </c>
      <c r="D99" s="154" t="s">
        <v>7</v>
      </c>
      <c r="E99">
        <v>1</v>
      </c>
      <c r="F99" s="48" t="str">
        <f>IF(F$98&gt;$E99,$F$1,IF(F$98&lt;$E99,$D$3,"-"))</f>
        <v>-</v>
      </c>
      <c r="G99" s="49" t="str">
        <f t="shared" ref="G99:M108" si="24">IF(G$98&gt;$E99,$F$1,IF(G$98&lt;$E99,$D$3,"-"))</f>
        <v>A</v>
      </c>
      <c r="H99" s="49" t="str">
        <f t="shared" si="24"/>
        <v>A</v>
      </c>
      <c r="I99" s="49" t="str">
        <f t="shared" si="24"/>
        <v>A</v>
      </c>
      <c r="J99" s="49" t="str">
        <f t="shared" si="24"/>
        <v>A</v>
      </c>
      <c r="K99" s="49" t="str">
        <f t="shared" si="24"/>
        <v>A</v>
      </c>
      <c r="L99" s="49" t="str">
        <f t="shared" si="24"/>
        <v>A</v>
      </c>
      <c r="M99" s="50" t="str">
        <f t="shared" si="24"/>
        <v>A</v>
      </c>
    </row>
    <row r="100" spans="1:15">
      <c r="A100" s="107" t="s">
        <v>7</v>
      </c>
      <c r="B100">
        <f>COUNTIF(F$99:M$108, A100)</f>
        <v>44</v>
      </c>
      <c r="C100">
        <f>B100/(B100+B99)</f>
        <v>0.61111111111111116</v>
      </c>
      <c r="D100" s="154"/>
      <c r="E100">
        <v>2</v>
      </c>
      <c r="F100" s="51" t="str">
        <f t="shared" ref="F100:F108" si="25">IF(F$98&gt;$E100,$F$1,IF(F$98&lt;$E100,$D$3,"-"))</f>
        <v>B</v>
      </c>
      <c r="G100" s="52" t="str">
        <f t="shared" si="24"/>
        <v>-</v>
      </c>
      <c r="H100" s="52" t="str">
        <f t="shared" si="24"/>
        <v>A</v>
      </c>
      <c r="I100" s="52" t="str">
        <f t="shared" si="24"/>
        <v>A</v>
      </c>
      <c r="J100" s="52" t="str">
        <f t="shared" si="24"/>
        <v>A</v>
      </c>
      <c r="K100" s="52" t="str">
        <f t="shared" si="24"/>
        <v>A</v>
      </c>
      <c r="L100" s="52" t="str">
        <f t="shared" si="24"/>
        <v>A</v>
      </c>
      <c r="M100" s="53" t="str">
        <f t="shared" si="24"/>
        <v>A</v>
      </c>
    </row>
    <row r="101" spans="1:15">
      <c r="A101" s="107" t="s">
        <v>14</v>
      </c>
      <c r="B101">
        <f>COUNTIF(F$99:M$108, A101)</f>
        <v>8</v>
      </c>
      <c r="D101" s="154"/>
      <c r="E101">
        <v>3</v>
      </c>
      <c r="F101" s="51" t="str">
        <f t="shared" si="25"/>
        <v>B</v>
      </c>
      <c r="G101" s="52" t="str">
        <f t="shared" si="24"/>
        <v>B</v>
      </c>
      <c r="H101" s="52" t="str">
        <f t="shared" si="24"/>
        <v>-</v>
      </c>
      <c r="I101" s="52" t="str">
        <f t="shared" si="24"/>
        <v>A</v>
      </c>
      <c r="J101" s="52" t="str">
        <f t="shared" si="24"/>
        <v>A</v>
      </c>
      <c r="K101" s="52" t="str">
        <f t="shared" si="24"/>
        <v>A</v>
      </c>
      <c r="L101" s="52" t="str">
        <f t="shared" si="24"/>
        <v>A</v>
      </c>
      <c r="M101" s="53" t="str">
        <f t="shared" si="24"/>
        <v>A</v>
      </c>
    </row>
    <row r="102" spans="1:15">
      <c r="A102" s="107"/>
      <c r="B102" s="58">
        <f>SUM(B99:B101)</f>
        <v>80</v>
      </c>
      <c r="D102" s="154"/>
      <c r="E102">
        <v>4</v>
      </c>
      <c r="F102" s="51" t="str">
        <f t="shared" si="25"/>
        <v>B</v>
      </c>
      <c r="G102" s="52" t="str">
        <f t="shared" si="24"/>
        <v>B</v>
      </c>
      <c r="H102" s="52" t="str">
        <f t="shared" si="24"/>
        <v>B</v>
      </c>
      <c r="I102" s="52" t="str">
        <f t="shared" si="24"/>
        <v>-</v>
      </c>
      <c r="J102" s="52" t="str">
        <f t="shared" si="24"/>
        <v>A</v>
      </c>
      <c r="K102" s="52" t="str">
        <f t="shared" si="24"/>
        <v>A</v>
      </c>
      <c r="L102" s="52" t="str">
        <f t="shared" si="24"/>
        <v>A</v>
      </c>
      <c r="M102" s="53" t="str">
        <f t="shared" si="24"/>
        <v>A</v>
      </c>
    </row>
    <row r="103" spans="1:15">
      <c r="A103" s="107"/>
      <c r="D103" s="154"/>
      <c r="E103">
        <v>5</v>
      </c>
      <c r="F103" s="51" t="str">
        <f t="shared" si="25"/>
        <v>B</v>
      </c>
      <c r="G103" s="52" t="str">
        <f t="shared" si="24"/>
        <v>B</v>
      </c>
      <c r="H103" s="52" t="str">
        <f t="shared" si="24"/>
        <v>B</v>
      </c>
      <c r="I103" s="52" t="str">
        <f t="shared" si="24"/>
        <v>B</v>
      </c>
      <c r="J103" s="52" t="str">
        <f t="shared" si="24"/>
        <v>-</v>
      </c>
      <c r="K103" s="52" t="str">
        <f t="shared" si="24"/>
        <v>A</v>
      </c>
      <c r="L103" s="52" t="str">
        <f t="shared" si="24"/>
        <v>A</v>
      </c>
      <c r="M103" s="53" t="str">
        <f t="shared" si="24"/>
        <v>A</v>
      </c>
    </row>
    <row r="104" spans="1:15">
      <c r="A104" s="107"/>
      <c r="D104" s="154"/>
      <c r="E104">
        <v>6</v>
      </c>
      <c r="F104" s="51" t="str">
        <f t="shared" si="25"/>
        <v>B</v>
      </c>
      <c r="G104" s="52" t="str">
        <f t="shared" si="24"/>
        <v>B</v>
      </c>
      <c r="H104" s="52" t="str">
        <f t="shared" si="24"/>
        <v>B</v>
      </c>
      <c r="I104" s="52" t="str">
        <f t="shared" si="24"/>
        <v>B</v>
      </c>
      <c r="J104" s="52" t="str">
        <f t="shared" si="24"/>
        <v>B</v>
      </c>
      <c r="K104" s="52" t="str">
        <f t="shared" si="24"/>
        <v>-</v>
      </c>
      <c r="L104" s="52" t="str">
        <f t="shared" si="24"/>
        <v>A</v>
      </c>
      <c r="M104" s="53" t="str">
        <f t="shared" si="24"/>
        <v>A</v>
      </c>
    </row>
    <row r="105" spans="1:15">
      <c r="A105" s="107"/>
      <c r="D105" s="154"/>
      <c r="E105">
        <v>7</v>
      </c>
      <c r="F105" s="51" t="str">
        <f t="shared" si="25"/>
        <v>B</v>
      </c>
      <c r="G105" s="52" t="str">
        <f t="shared" si="24"/>
        <v>B</v>
      </c>
      <c r="H105" s="52" t="str">
        <f t="shared" si="24"/>
        <v>B</v>
      </c>
      <c r="I105" s="52" t="str">
        <f t="shared" si="24"/>
        <v>B</v>
      </c>
      <c r="J105" s="52" t="str">
        <f t="shared" si="24"/>
        <v>B</v>
      </c>
      <c r="K105" s="52" t="str">
        <f t="shared" si="24"/>
        <v>B</v>
      </c>
      <c r="L105" s="52" t="str">
        <f t="shared" si="24"/>
        <v>-</v>
      </c>
      <c r="M105" s="53" t="str">
        <f t="shared" si="24"/>
        <v>A</v>
      </c>
    </row>
    <row r="106" spans="1:15">
      <c r="A106" s="107"/>
      <c r="D106" s="154"/>
      <c r="E106">
        <v>8</v>
      </c>
      <c r="F106" s="51" t="str">
        <f t="shared" si="25"/>
        <v>B</v>
      </c>
      <c r="G106" s="52" t="str">
        <f t="shared" si="24"/>
        <v>B</v>
      </c>
      <c r="H106" s="52" t="str">
        <f t="shared" si="24"/>
        <v>B</v>
      </c>
      <c r="I106" s="52" t="str">
        <f t="shared" si="24"/>
        <v>B</v>
      </c>
      <c r="J106" s="52" t="str">
        <f t="shared" si="24"/>
        <v>B</v>
      </c>
      <c r="K106" s="52" t="str">
        <f t="shared" si="24"/>
        <v>B</v>
      </c>
      <c r="L106" s="52" t="str">
        <f t="shared" si="24"/>
        <v>B</v>
      </c>
      <c r="M106" s="53" t="str">
        <f t="shared" si="24"/>
        <v>-</v>
      </c>
    </row>
    <row r="107" spans="1:15">
      <c r="A107" s="107"/>
      <c r="D107" s="154"/>
      <c r="E107">
        <v>9</v>
      </c>
      <c r="F107" s="51" t="str">
        <f t="shared" si="25"/>
        <v>B</v>
      </c>
      <c r="G107" s="52" t="str">
        <f t="shared" si="24"/>
        <v>B</v>
      </c>
      <c r="H107" s="52" t="str">
        <f t="shared" si="24"/>
        <v>B</v>
      </c>
      <c r="I107" s="52" t="str">
        <f t="shared" si="24"/>
        <v>B</v>
      </c>
      <c r="J107" s="52" t="str">
        <f t="shared" si="24"/>
        <v>B</v>
      </c>
      <c r="K107" s="52" t="str">
        <f t="shared" si="24"/>
        <v>B</v>
      </c>
      <c r="L107" s="52" t="str">
        <f t="shared" si="24"/>
        <v>B</v>
      </c>
      <c r="M107" s="53" t="str">
        <f t="shared" si="24"/>
        <v>B</v>
      </c>
    </row>
    <row r="108" spans="1:15">
      <c r="A108" s="107"/>
      <c r="D108" s="154"/>
      <c r="E108">
        <v>10</v>
      </c>
      <c r="F108" s="54" t="str">
        <f t="shared" si="25"/>
        <v>B</v>
      </c>
      <c r="G108" s="55" t="str">
        <f t="shared" si="24"/>
        <v>B</v>
      </c>
      <c r="H108" s="55" t="str">
        <f t="shared" si="24"/>
        <v>B</v>
      </c>
      <c r="I108" s="55" t="str">
        <f t="shared" si="24"/>
        <v>B</v>
      </c>
      <c r="J108" s="55" t="str">
        <f t="shared" si="24"/>
        <v>B</v>
      </c>
      <c r="K108" s="55" t="str">
        <f t="shared" si="24"/>
        <v>B</v>
      </c>
      <c r="L108" s="55" t="str">
        <f t="shared" si="24"/>
        <v>B</v>
      </c>
      <c r="M108" s="56" t="str">
        <f t="shared" si="24"/>
        <v>B</v>
      </c>
    </row>
    <row r="109" spans="1:15">
      <c r="A109" s="107"/>
      <c r="D109" s="107"/>
      <c r="F109" s="52"/>
      <c r="G109" s="52"/>
      <c r="H109" s="52"/>
      <c r="I109" s="52"/>
      <c r="J109" s="52"/>
      <c r="K109" s="52"/>
    </row>
    <row r="110" spans="1:15">
      <c r="B110" s="18" t="s">
        <v>34</v>
      </c>
      <c r="C110" s="18" t="s">
        <v>33</v>
      </c>
      <c r="F110" s="1">
        <v>1</v>
      </c>
      <c r="G110" s="1">
        <v>2</v>
      </c>
      <c r="H110" s="1">
        <v>3</v>
      </c>
      <c r="I110" s="1">
        <v>4</v>
      </c>
      <c r="J110" s="1">
        <v>5</v>
      </c>
      <c r="K110" s="1">
        <v>6</v>
      </c>
      <c r="L110" s="1">
        <v>7</v>
      </c>
      <c r="M110" s="1">
        <v>8</v>
      </c>
      <c r="N110" s="1">
        <v>9</v>
      </c>
      <c r="O110" s="1">
        <v>10</v>
      </c>
    </row>
    <row r="111" spans="1:15">
      <c r="A111" s="57" t="s">
        <v>6</v>
      </c>
      <c r="B111">
        <f>COUNTIF(F$111:O$114, A111)</f>
        <v>30</v>
      </c>
      <c r="C111">
        <f>B111/(B111+B112)</f>
        <v>0.83333333333333337</v>
      </c>
      <c r="D111" s="154" t="s">
        <v>7</v>
      </c>
      <c r="E111">
        <v>1</v>
      </c>
      <c r="F111" s="48" t="str">
        <f t="shared" ref="F111:O114" si="26">IF(F$110&gt;$E111,$F$1,IF(F$110&lt;$E111,$D$3,"-"))</f>
        <v>-</v>
      </c>
      <c r="G111" s="49" t="str">
        <f t="shared" si="26"/>
        <v>A</v>
      </c>
      <c r="H111" s="49" t="str">
        <f t="shared" si="26"/>
        <v>A</v>
      </c>
      <c r="I111" s="49" t="str">
        <f t="shared" si="26"/>
        <v>A</v>
      </c>
      <c r="J111" s="49" t="str">
        <f t="shared" si="26"/>
        <v>A</v>
      </c>
      <c r="K111" s="49" t="str">
        <f t="shared" si="26"/>
        <v>A</v>
      </c>
      <c r="L111" s="49" t="str">
        <f t="shared" si="26"/>
        <v>A</v>
      </c>
      <c r="M111" s="49" t="str">
        <f t="shared" si="26"/>
        <v>A</v>
      </c>
      <c r="N111" s="49" t="str">
        <f t="shared" si="26"/>
        <v>A</v>
      </c>
      <c r="O111" s="50" t="str">
        <f t="shared" si="26"/>
        <v>A</v>
      </c>
    </row>
    <row r="112" spans="1:15">
      <c r="A112" s="57" t="s">
        <v>7</v>
      </c>
      <c r="B112">
        <f t="shared" ref="B112:B113" si="27">COUNTIF(F$111:O$114, A112)</f>
        <v>6</v>
      </c>
      <c r="C112">
        <f>B112/(B112+B111)</f>
        <v>0.16666666666666666</v>
      </c>
      <c r="D112" s="154"/>
      <c r="E112">
        <v>2</v>
      </c>
      <c r="F112" s="51" t="str">
        <f t="shared" si="26"/>
        <v>B</v>
      </c>
      <c r="G112" s="52" t="str">
        <f t="shared" si="26"/>
        <v>-</v>
      </c>
      <c r="H112" s="52" t="str">
        <f t="shared" si="26"/>
        <v>A</v>
      </c>
      <c r="I112" s="52" t="str">
        <f t="shared" si="26"/>
        <v>A</v>
      </c>
      <c r="J112" s="52" t="str">
        <f t="shared" si="26"/>
        <v>A</v>
      </c>
      <c r="K112" s="52" t="str">
        <f t="shared" si="26"/>
        <v>A</v>
      </c>
      <c r="L112" s="52" t="str">
        <f t="shared" si="26"/>
        <v>A</v>
      </c>
      <c r="M112" s="52" t="str">
        <f t="shared" si="26"/>
        <v>A</v>
      </c>
      <c r="N112" s="52" t="str">
        <f t="shared" si="26"/>
        <v>A</v>
      </c>
      <c r="O112" s="53" t="str">
        <f t="shared" si="26"/>
        <v>A</v>
      </c>
    </row>
    <row r="113" spans="1:15">
      <c r="A113" s="57" t="s">
        <v>14</v>
      </c>
      <c r="B113">
        <f t="shared" si="27"/>
        <v>4</v>
      </c>
      <c r="D113" s="154"/>
      <c r="E113">
        <v>3</v>
      </c>
      <c r="F113" s="51" t="str">
        <f t="shared" si="26"/>
        <v>B</v>
      </c>
      <c r="G113" s="52" t="str">
        <f t="shared" si="26"/>
        <v>B</v>
      </c>
      <c r="H113" s="52" t="str">
        <f t="shared" si="26"/>
        <v>-</v>
      </c>
      <c r="I113" s="52" t="str">
        <f t="shared" si="26"/>
        <v>A</v>
      </c>
      <c r="J113" s="52" t="str">
        <f t="shared" si="26"/>
        <v>A</v>
      </c>
      <c r="K113" s="52" t="str">
        <f t="shared" si="26"/>
        <v>A</v>
      </c>
      <c r="L113" s="52" t="str">
        <f t="shared" si="26"/>
        <v>A</v>
      </c>
      <c r="M113" s="52" t="str">
        <f t="shared" si="26"/>
        <v>A</v>
      </c>
      <c r="N113" s="52" t="str">
        <f t="shared" si="26"/>
        <v>A</v>
      </c>
      <c r="O113" s="53" t="str">
        <f t="shared" si="26"/>
        <v>A</v>
      </c>
    </row>
    <row r="114" spans="1:15">
      <c r="B114" s="58">
        <f>SUM(B111:B113)</f>
        <v>40</v>
      </c>
      <c r="D114" s="154"/>
      <c r="E114">
        <v>4</v>
      </c>
      <c r="F114" s="54" t="str">
        <f t="shared" si="26"/>
        <v>B</v>
      </c>
      <c r="G114" s="55" t="str">
        <f t="shared" si="26"/>
        <v>B</v>
      </c>
      <c r="H114" s="55" t="str">
        <f t="shared" si="26"/>
        <v>B</v>
      </c>
      <c r="I114" s="55" t="str">
        <f t="shared" si="26"/>
        <v>-</v>
      </c>
      <c r="J114" s="55" t="str">
        <f t="shared" si="26"/>
        <v>A</v>
      </c>
      <c r="K114" s="55" t="str">
        <f t="shared" si="26"/>
        <v>A</v>
      </c>
      <c r="L114" s="55" t="str">
        <f t="shared" si="26"/>
        <v>A</v>
      </c>
      <c r="M114" s="55" t="str">
        <f t="shared" si="26"/>
        <v>A</v>
      </c>
      <c r="N114" s="55" t="str">
        <f t="shared" si="26"/>
        <v>A</v>
      </c>
      <c r="O114" s="56" t="str">
        <f t="shared" si="26"/>
        <v>A</v>
      </c>
    </row>
    <row r="116" spans="1:15">
      <c r="B116" s="18" t="s">
        <v>34</v>
      </c>
      <c r="C116" s="18" t="s">
        <v>33</v>
      </c>
      <c r="F116" s="1">
        <v>1</v>
      </c>
      <c r="G116" s="1">
        <v>2</v>
      </c>
      <c r="H116" s="1">
        <v>3</v>
      </c>
      <c r="I116" s="1">
        <v>4</v>
      </c>
      <c r="J116" s="1">
        <v>5</v>
      </c>
      <c r="K116" s="1">
        <v>6</v>
      </c>
      <c r="L116" s="1">
        <v>7</v>
      </c>
      <c r="M116" s="1">
        <v>8</v>
      </c>
      <c r="N116" s="1">
        <v>9</v>
      </c>
      <c r="O116" s="1">
        <v>10</v>
      </c>
    </row>
    <row r="117" spans="1:15">
      <c r="A117" s="57" t="s">
        <v>6</v>
      </c>
      <c r="B117">
        <f>COUNTIF(F$117:O$122, A117)</f>
        <v>39</v>
      </c>
      <c r="C117">
        <f>B117/(B117+B118)</f>
        <v>0.72222222222222221</v>
      </c>
      <c r="D117" s="154" t="s">
        <v>7</v>
      </c>
      <c r="E117">
        <v>1</v>
      </c>
      <c r="F117" s="48" t="str">
        <f t="shared" ref="F117:O122" si="28">IF(F$116&gt;$E117,$F$1,IF(F$116&lt;$E117,$D$3,"-"))</f>
        <v>-</v>
      </c>
      <c r="G117" s="49" t="str">
        <f t="shared" si="28"/>
        <v>A</v>
      </c>
      <c r="H117" s="49" t="str">
        <f t="shared" si="28"/>
        <v>A</v>
      </c>
      <c r="I117" s="49" t="str">
        <f t="shared" si="28"/>
        <v>A</v>
      </c>
      <c r="J117" s="49" t="str">
        <f t="shared" si="28"/>
        <v>A</v>
      </c>
      <c r="K117" s="49" t="str">
        <f t="shared" si="28"/>
        <v>A</v>
      </c>
      <c r="L117" s="49" t="str">
        <f t="shared" si="28"/>
        <v>A</v>
      </c>
      <c r="M117" s="49" t="str">
        <f t="shared" si="28"/>
        <v>A</v>
      </c>
      <c r="N117" s="49" t="str">
        <f t="shared" si="28"/>
        <v>A</v>
      </c>
      <c r="O117" s="50" t="str">
        <f t="shared" si="28"/>
        <v>A</v>
      </c>
    </row>
    <row r="118" spans="1:15">
      <c r="A118" s="57" t="s">
        <v>7</v>
      </c>
      <c r="B118">
        <f t="shared" ref="B118:B119" si="29">COUNTIF(F$117:O$122, A118)</f>
        <v>15</v>
      </c>
      <c r="C118">
        <f>B118/(B118+B117)</f>
        <v>0.27777777777777779</v>
      </c>
      <c r="D118" s="154"/>
      <c r="E118">
        <v>2</v>
      </c>
      <c r="F118" s="51" t="str">
        <f t="shared" si="28"/>
        <v>B</v>
      </c>
      <c r="G118" s="52" t="str">
        <f t="shared" si="28"/>
        <v>-</v>
      </c>
      <c r="H118" s="52" t="str">
        <f t="shared" si="28"/>
        <v>A</v>
      </c>
      <c r="I118" s="52" t="str">
        <f t="shared" si="28"/>
        <v>A</v>
      </c>
      <c r="J118" s="52" t="str">
        <f t="shared" si="28"/>
        <v>A</v>
      </c>
      <c r="K118" s="52" t="str">
        <f t="shared" si="28"/>
        <v>A</v>
      </c>
      <c r="L118" s="52" t="str">
        <f t="shared" si="28"/>
        <v>A</v>
      </c>
      <c r="M118" s="52" t="str">
        <f t="shared" si="28"/>
        <v>A</v>
      </c>
      <c r="N118" s="52" t="str">
        <f t="shared" si="28"/>
        <v>A</v>
      </c>
      <c r="O118" s="53" t="str">
        <f t="shared" si="28"/>
        <v>A</v>
      </c>
    </row>
    <row r="119" spans="1:15">
      <c r="A119" s="57" t="s">
        <v>14</v>
      </c>
      <c r="B119">
        <f t="shared" si="29"/>
        <v>6</v>
      </c>
      <c r="D119" s="154"/>
      <c r="E119">
        <v>3</v>
      </c>
      <c r="F119" s="51" t="str">
        <f t="shared" si="28"/>
        <v>B</v>
      </c>
      <c r="G119" s="52" t="str">
        <f t="shared" si="28"/>
        <v>B</v>
      </c>
      <c r="H119" s="52" t="str">
        <f t="shared" si="28"/>
        <v>-</v>
      </c>
      <c r="I119" s="52" t="str">
        <f t="shared" si="28"/>
        <v>A</v>
      </c>
      <c r="J119" s="52" t="str">
        <f t="shared" si="28"/>
        <v>A</v>
      </c>
      <c r="K119" s="52" t="str">
        <f t="shared" si="28"/>
        <v>A</v>
      </c>
      <c r="L119" s="52" t="str">
        <f t="shared" si="28"/>
        <v>A</v>
      </c>
      <c r="M119" s="52" t="str">
        <f t="shared" si="28"/>
        <v>A</v>
      </c>
      <c r="N119" s="52" t="str">
        <f t="shared" si="28"/>
        <v>A</v>
      </c>
      <c r="O119" s="53" t="str">
        <f t="shared" si="28"/>
        <v>A</v>
      </c>
    </row>
    <row r="120" spans="1:15">
      <c r="B120" s="58">
        <f>SUM(B117:B119)</f>
        <v>60</v>
      </c>
      <c r="D120" s="154"/>
      <c r="E120">
        <v>4</v>
      </c>
      <c r="F120" s="51" t="str">
        <f t="shared" si="28"/>
        <v>B</v>
      </c>
      <c r="G120" s="52" t="str">
        <f t="shared" si="28"/>
        <v>B</v>
      </c>
      <c r="H120" s="52" t="str">
        <f t="shared" si="28"/>
        <v>B</v>
      </c>
      <c r="I120" s="52" t="str">
        <f t="shared" si="28"/>
        <v>-</v>
      </c>
      <c r="J120" s="52" t="str">
        <f t="shared" si="28"/>
        <v>A</v>
      </c>
      <c r="K120" s="52" t="str">
        <f t="shared" si="28"/>
        <v>A</v>
      </c>
      <c r="L120" s="52" t="str">
        <f t="shared" si="28"/>
        <v>A</v>
      </c>
      <c r="M120" s="52" t="str">
        <f t="shared" si="28"/>
        <v>A</v>
      </c>
      <c r="N120" s="52" t="str">
        <f t="shared" si="28"/>
        <v>A</v>
      </c>
      <c r="O120" s="53" t="str">
        <f t="shared" si="28"/>
        <v>A</v>
      </c>
    </row>
    <row r="121" spans="1:15">
      <c r="D121" s="154"/>
      <c r="E121">
        <v>5</v>
      </c>
      <c r="F121" s="51" t="str">
        <f t="shared" si="28"/>
        <v>B</v>
      </c>
      <c r="G121" s="52" t="str">
        <f t="shared" si="28"/>
        <v>B</v>
      </c>
      <c r="H121" s="52" t="str">
        <f t="shared" si="28"/>
        <v>B</v>
      </c>
      <c r="I121" s="52" t="str">
        <f t="shared" si="28"/>
        <v>B</v>
      </c>
      <c r="J121" s="52" t="str">
        <f t="shared" si="28"/>
        <v>-</v>
      </c>
      <c r="K121" s="52" t="str">
        <f t="shared" si="28"/>
        <v>A</v>
      </c>
      <c r="L121" s="52" t="str">
        <f t="shared" si="28"/>
        <v>A</v>
      </c>
      <c r="M121" s="52" t="str">
        <f t="shared" si="28"/>
        <v>A</v>
      </c>
      <c r="N121" s="52" t="str">
        <f t="shared" si="28"/>
        <v>A</v>
      </c>
      <c r="O121" s="53" t="str">
        <f t="shared" si="28"/>
        <v>A</v>
      </c>
    </row>
    <row r="122" spans="1:15">
      <c r="D122" s="154"/>
      <c r="E122">
        <v>6</v>
      </c>
      <c r="F122" s="54" t="str">
        <f t="shared" si="28"/>
        <v>B</v>
      </c>
      <c r="G122" s="55" t="str">
        <f t="shared" si="28"/>
        <v>B</v>
      </c>
      <c r="H122" s="55" t="str">
        <f t="shared" si="28"/>
        <v>B</v>
      </c>
      <c r="I122" s="55" t="str">
        <f t="shared" si="28"/>
        <v>B</v>
      </c>
      <c r="J122" s="55" t="str">
        <f t="shared" si="28"/>
        <v>B</v>
      </c>
      <c r="K122" s="55" t="str">
        <f t="shared" si="28"/>
        <v>-</v>
      </c>
      <c r="L122" s="55" t="str">
        <f t="shared" si="28"/>
        <v>A</v>
      </c>
      <c r="M122" s="55" t="str">
        <f t="shared" si="28"/>
        <v>A</v>
      </c>
      <c r="N122" s="55" t="str">
        <f t="shared" si="28"/>
        <v>A</v>
      </c>
      <c r="O122" s="56" t="str">
        <f t="shared" si="28"/>
        <v>A</v>
      </c>
    </row>
    <row r="123" spans="1:15">
      <c r="A123" s="107"/>
      <c r="D123" s="107"/>
      <c r="F123" s="52"/>
      <c r="G123" s="52"/>
      <c r="H123" s="52"/>
      <c r="I123" s="52"/>
      <c r="J123" s="52"/>
      <c r="K123" s="52"/>
      <c r="L123" s="52"/>
      <c r="M123" s="52"/>
      <c r="N123" s="52"/>
      <c r="O123" s="52"/>
    </row>
    <row r="124" spans="1:15">
      <c r="A124" s="107"/>
      <c r="B124" s="108" t="s">
        <v>34</v>
      </c>
      <c r="C124" s="108" t="s">
        <v>33</v>
      </c>
      <c r="F124" s="106">
        <v>1</v>
      </c>
      <c r="G124" s="106">
        <v>2</v>
      </c>
      <c r="H124" s="106">
        <v>3</v>
      </c>
      <c r="I124" s="106">
        <v>4</v>
      </c>
      <c r="J124" s="106">
        <v>5</v>
      </c>
      <c r="K124" s="106">
        <v>6</v>
      </c>
      <c r="L124" s="106">
        <v>7</v>
      </c>
      <c r="M124" s="106">
        <v>8</v>
      </c>
      <c r="N124" s="106">
        <v>9</v>
      </c>
      <c r="O124" s="106">
        <v>10</v>
      </c>
    </row>
    <row r="125" spans="1:15">
      <c r="A125" s="107" t="s">
        <v>6</v>
      </c>
      <c r="B125">
        <f>COUNTIF(F$125:O$132, A125)</f>
        <v>44</v>
      </c>
      <c r="C125">
        <f>B125/(B125+B126)</f>
        <v>0.61111111111111116</v>
      </c>
      <c r="D125" s="154" t="s">
        <v>7</v>
      </c>
      <c r="E125">
        <v>1</v>
      </c>
      <c r="F125" s="48" t="str">
        <f>IF(F$124&gt;$E125,$F$1,IF(F$124&lt;$E125,$D$3,"-"))</f>
        <v>-</v>
      </c>
      <c r="G125" s="49" t="str">
        <f t="shared" ref="G125:O132" si="30">IF(G$124&gt;$E125,$F$1,IF(G$124&lt;$E125,$D$3,"-"))</f>
        <v>A</v>
      </c>
      <c r="H125" s="49" t="str">
        <f t="shared" si="30"/>
        <v>A</v>
      </c>
      <c r="I125" s="49" t="str">
        <f t="shared" si="30"/>
        <v>A</v>
      </c>
      <c r="J125" s="49" t="str">
        <f t="shared" si="30"/>
        <v>A</v>
      </c>
      <c r="K125" s="49" t="str">
        <f t="shared" si="30"/>
        <v>A</v>
      </c>
      <c r="L125" s="49" t="str">
        <f t="shared" si="30"/>
        <v>A</v>
      </c>
      <c r="M125" s="49" t="str">
        <f t="shared" si="30"/>
        <v>A</v>
      </c>
      <c r="N125" s="49" t="str">
        <f t="shared" si="30"/>
        <v>A</v>
      </c>
      <c r="O125" s="50" t="str">
        <f t="shared" si="30"/>
        <v>A</v>
      </c>
    </row>
    <row r="126" spans="1:15">
      <c r="A126" s="107" t="s">
        <v>7</v>
      </c>
      <c r="B126">
        <f>COUNTIF(F$125:O$132, A126)</f>
        <v>28</v>
      </c>
      <c r="C126">
        <f>B126/(B126+B125)</f>
        <v>0.3888888888888889</v>
      </c>
      <c r="D126" s="154"/>
      <c r="E126">
        <v>2</v>
      </c>
      <c r="F126" s="51" t="str">
        <f t="shared" ref="F126:F132" si="31">IF(F$124&gt;$E126,$F$1,IF(F$124&lt;$E126,$D$3,"-"))</f>
        <v>B</v>
      </c>
      <c r="G126" s="52" t="str">
        <f t="shared" si="30"/>
        <v>-</v>
      </c>
      <c r="H126" s="52" t="str">
        <f t="shared" si="30"/>
        <v>A</v>
      </c>
      <c r="I126" s="52" t="str">
        <f t="shared" si="30"/>
        <v>A</v>
      </c>
      <c r="J126" s="52" t="str">
        <f t="shared" si="30"/>
        <v>A</v>
      </c>
      <c r="K126" s="52" t="str">
        <f t="shared" si="30"/>
        <v>A</v>
      </c>
      <c r="L126" s="52" t="str">
        <f t="shared" si="30"/>
        <v>A</v>
      </c>
      <c r="M126" s="52" t="str">
        <f t="shared" si="30"/>
        <v>A</v>
      </c>
      <c r="N126" s="52" t="str">
        <f t="shared" si="30"/>
        <v>A</v>
      </c>
      <c r="O126" s="53" t="str">
        <f t="shared" si="30"/>
        <v>A</v>
      </c>
    </row>
    <row r="127" spans="1:15">
      <c r="A127" s="107" t="s">
        <v>14</v>
      </c>
      <c r="B127">
        <f>COUNTIF(F$125:O$132, A127)</f>
        <v>8</v>
      </c>
      <c r="D127" s="154"/>
      <c r="E127">
        <v>3</v>
      </c>
      <c r="F127" s="51" t="str">
        <f t="shared" si="31"/>
        <v>B</v>
      </c>
      <c r="G127" s="52" t="str">
        <f t="shared" si="30"/>
        <v>B</v>
      </c>
      <c r="H127" s="52" t="str">
        <f t="shared" si="30"/>
        <v>-</v>
      </c>
      <c r="I127" s="52" t="str">
        <f t="shared" si="30"/>
        <v>A</v>
      </c>
      <c r="J127" s="52" t="str">
        <f t="shared" si="30"/>
        <v>A</v>
      </c>
      <c r="K127" s="52" t="str">
        <f t="shared" si="30"/>
        <v>A</v>
      </c>
      <c r="L127" s="52" t="str">
        <f t="shared" si="30"/>
        <v>A</v>
      </c>
      <c r="M127" s="52" t="str">
        <f t="shared" si="30"/>
        <v>A</v>
      </c>
      <c r="N127" s="52" t="str">
        <f t="shared" si="30"/>
        <v>A</v>
      </c>
      <c r="O127" s="53" t="str">
        <f t="shared" si="30"/>
        <v>A</v>
      </c>
    </row>
    <row r="128" spans="1:15">
      <c r="A128" s="107"/>
      <c r="B128" s="58">
        <f>SUM(B125:B127)</f>
        <v>80</v>
      </c>
      <c r="D128" s="154"/>
      <c r="E128">
        <v>4</v>
      </c>
      <c r="F128" s="51" t="str">
        <f t="shared" si="31"/>
        <v>B</v>
      </c>
      <c r="G128" s="52" t="str">
        <f t="shared" si="30"/>
        <v>B</v>
      </c>
      <c r="H128" s="52" t="str">
        <f t="shared" si="30"/>
        <v>B</v>
      </c>
      <c r="I128" s="52" t="str">
        <f t="shared" si="30"/>
        <v>-</v>
      </c>
      <c r="J128" s="52" t="str">
        <f t="shared" si="30"/>
        <v>A</v>
      </c>
      <c r="K128" s="52" t="str">
        <f t="shared" si="30"/>
        <v>A</v>
      </c>
      <c r="L128" s="52" t="str">
        <f t="shared" si="30"/>
        <v>A</v>
      </c>
      <c r="M128" s="52" t="str">
        <f t="shared" si="30"/>
        <v>A</v>
      </c>
      <c r="N128" s="52" t="str">
        <f t="shared" si="30"/>
        <v>A</v>
      </c>
      <c r="O128" s="53" t="str">
        <f t="shared" si="30"/>
        <v>A</v>
      </c>
    </row>
    <row r="129" spans="1:15">
      <c r="A129" s="107"/>
      <c r="D129" s="154"/>
      <c r="E129">
        <v>5</v>
      </c>
      <c r="F129" s="51" t="str">
        <f t="shared" si="31"/>
        <v>B</v>
      </c>
      <c r="G129" s="52" t="str">
        <f t="shared" si="30"/>
        <v>B</v>
      </c>
      <c r="H129" s="52" t="str">
        <f t="shared" si="30"/>
        <v>B</v>
      </c>
      <c r="I129" s="52" t="str">
        <f t="shared" si="30"/>
        <v>B</v>
      </c>
      <c r="J129" s="52" t="str">
        <f t="shared" si="30"/>
        <v>-</v>
      </c>
      <c r="K129" s="52" t="str">
        <f t="shared" si="30"/>
        <v>A</v>
      </c>
      <c r="L129" s="52" t="str">
        <f t="shared" si="30"/>
        <v>A</v>
      </c>
      <c r="M129" s="52" t="str">
        <f t="shared" si="30"/>
        <v>A</v>
      </c>
      <c r="N129" s="52" t="str">
        <f t="shared" si="30"/>
        <v>A</v>
      </c>
      <c r="O129" s="53" t="str">
        <f t="shared" si="30"/>
        <v>A</v>
      </c>
    </row>
    <row r="130" spans="1:15">
      <c r="A130" s="107"/>
      <c r="D130" s="154"/>
      <c r="E130">
        <v>6</v>
      </c>
      <c r="F130" s="51" t="str">
        <f t="shared" si="31"/>
        <v>B</v>
      </c>
      <c r="G130" s="52" t="str">
        <f t="shared" si="30"/>
        <v>B</v>
      </c>
      <c r="H130" s="52" t="str">
        <f t="shared" si="30"/>
        <v>B</v>
      </c>
      <c r="I130" s="52" t="str">
        <f t="shared" si="30"/>
        <v>B</v>
      </c>
      <c r="J130" s="52" t="str">
        <f t="shared" si="30"/>
        <v>B</v>
      </c>
      <c r="K130" s="52" t="str">
        <f t="shared" si="30"/>
        <v>-</v>
      </c>
      <c r="L130" s="52" t="str">
        <f t="shared" si="30"/>
        <v>A</v>
      </c>
      <c r="M130" s="52" t="str">
        <f t="shared" si="30"/>
        <v>A</v>
      </c>
      <c r="N130" s="52" t="str">
        <f t="shared" si="30"/>
        <v>A</v>
      </c>
      <c r="O130" s="53" t="str">
        <f t="shared" si="30"/>
        <v>A</v>
      </c>
    </row>
    <row r="131" spans="1:15">
      <c r="A131" s="107"/>
      <c r="D131" s="154"/>
      <c r="E131">
        <v>7</v>
      </c>
      <c r="F131" s="51" t="str">
        <f t="shared" si="31"/>
        <v>B</v>
      </c>
      <c r="G131" s="52" t="str">
        <f t="shared" si="30"/>
        <v>B</v>
      </c>
      <c r="H131" s="52" t="str">
        <f t="shared" si="30"/>
        <v>B</v>
      </c>
      <c r="I131" s="52" t="str">
        <f t="shared" si="30"/>
        <v>B</v>
      </c>
      <c r="J131" s="52" t="str">
        <f t="shared" si="30"/>
        <v>B</v>
      </c>
      <c r="K131" s="52" t="str">
        <f t="shared" si="30"/>
        <v>B</v>
      </c>
      <c r="L131" s="52" t="str">
        <f t="shared" si="30"/>
        <v>-</v>
      </c>
      <c r="M131" s="52" t="str">
        <f t="shared" si="30"/>
        <v>A</v>
      </c>
      <c r="N131" s="52" t="str">
        <f t="shared" si="30"/>
        <v>A</v>
      </c>
      <c r="O131" s="53" t="str">
        <f t="shared" si="30"/>
        <v>A</v>
      </c>
    </row>
    <row r="132" spans="1:15">
      <c r="A132" s="107"/>
      <c r="D132" s="154"/>
      <c r="E132">
        <v>8</v>
      </c>
      <c r="F132" s="54" t="str">
        <f t="shared" si="31"/>
        <v>B</v>
      </c>
      <c r="G132" s="55" t="str">
        <f t="shared" si="30"/>
        <v>B</v>
      </c>
      <c r="H132" s="55" t="str">
        <f t="shared" si="30"/>
        <v>B</v>
      </c>
      <c r="I132" s="55" t="str">
        <f t="shared" si="30"/>
        <v>B</v>
      </c>
      <c r="J132" s="55" t="str">
        <f t="shared" si="30"/>
        <v>B</v>
      </c>
      <c r="K132" s="55" t="str">
        <f t="shared" si="30"/>
        <v>B</v>
      </c>
      <c r="L132" s="55" t="str">
        <f t="shared" si="30"/>
        <v>B</v>
      </c>
      <c r="M132" s="55" t="str">
        <f t="shared" si="30"/>
        <v>-</v>
      </c>
      <c r="N132" s="55" t="str">
        <f t="shared" si="30"/>
        <v>A</v>
      </c>
      <c r="O132" s="56" t="str">
        <f t="shared" si="30"/>
        <v>A</v>
      </c>
    </row>
    <row r="134" spans="1:15">
      <c r="B134" s="18" t="s">
        <v>34</v>
      </c>
      <c r="C134" s="18" t="s">
        <v>33</v>
      </c>
      <c r="F134" s="1">
        <v>1</v>
      </c>
      <c r="G134" s="1">
        <v>2</v>
      </c>
      <c r="H134" s="1">
        <v>3</v>
      </c>
      <c r="I134" s="1">
        <v>4</v>
      </c>
      <c r="J134" s="1">
        <v>5</v>
      </c>
      <c r="K134" s="1">
        <v>6</v>
      </c>
      <c r="L134" s="1">
        <v>7</v>
      </c>
      <c r="M134" s="1">
        <v>8</v>
      </c>
      <c r="N134" s="1">
        <v>9</v>
      </c>
      <c r="O134" s="1">
        <v>10</v>
      </c>
    </row>
    <row r="135" spans="1:15">
      <c r="A135" s="57" t="s">
        <v>6</v>
      </c>
      <c r="B135">
        <f>COUNTIF(F$135:O$144, A135)</f>
        <v>45</v>
      </c>
      <c r="C135">
        <f>B135/(B135+B136)</f>
        <v>0.5</v>
      </c>
      <c r="D135" s="154" t="s">
        <v>7</v>
      </c>
      <c r="E135">
        <v>1</v>
      </c>
      <c r="F135" s="48" t="str">
        <f t="shared" ref="F135:O144" si="32">IF(F$134&gt;$E135,$F$1,IF(F$134&lt;$E135,$D$3,"-"))</f>
        <v>-</v>
      </c>
      <c r="G135" s="49" t="str">
        <f t="shared" si="32"/>
        <v>A</v>
      </c>
      <c r="H135" s="49" t="str">
        <f t="shared" si="32"/>
        <v>A</v>
      </c>
      <c r="I135" s="49" t="str">
        <f t="shared" si="32"/>
        <v>A</v>
      </c>
      <c r="J135" s="49" t="str">
        <f t="shared" si="32"/>
        <v>A</v>
      </c>
      <c r="K135" s="49" t="str">
        <f t="shared" si="32"/>
        <v>A</v>
      </c>
      <c r="L135" s="49" t="str">
        <f t="shared" si="32"/>
        <v>A</v>
      </c>
      <c r="M135" s="49" t="str">
        <f t="shared" si="32"/>
        <v>A</v>
      </c>
      <c r="N135" s="49" t="str">
        <f t="shared" si="32"/>
        <v>A</v>
      </c>
      <c r="O135" s="50" t="str">
        <f t="shared" si="32"/>
        <v>A</v>
      </c>
    </row>
    <row r="136" spans="1:15">
      <c r="A136" s="57" t="s">
        <v>7</v>
      </c>
      <c r="B136">
        <f t="shared" ref="B136:B137" si="33">COUNTIF(F$135:O$144, A136)</f>
        <v>45</v>
      </c>
      <c r="C136">
        <f>B136/(B136+B135)</f>
        <v>0.5</v>
      </c>
      <c r="D136" s="154"/>
      <c r="E136">
        <v>2</v>
      </c>
      <c r="F136" s="51" t="str">
        <f t="shared" si="32"/>
        <v>B</v>
      </c>
      <c r="G136" s="52" t="str">
        <f t="shared" si="32"/>
        <v>-</v>
      </c>
      <c r="H136" s="52" t="str">
        <f t="shared" si="32"/>
        <v>A</v>
      </c>
      <c r="I136" s="52" t="str">
        <f t="shared" si="32"/>
        <v>A</v>
      </c>
      <c r="J136" s="52" t="str">
        <f t="shared" si="32"/>
        <v>A</v>
      </c>
      <c r="K136" s="52" t="str">
        <f t="shared" si="32"/>
        <v>A</v>
      </c>
      <c r="L136" s="52" t="str">
        <f t="shared" si="32"/>
        <v>A</v>
      </c>
      <c r="M136" s="52" t="str">
        <f t="shared" si="32"/>
        <v>A</v>
      </c>
      <c r="N136" s="52" t="str">
        <f t="shared" si="32"/>
        <v>A</v>
      </c>
      <c r="O136" s="53" t="str">
        <f t="shared" si="32"/>
        <v>A</v>
      </c>
    </row>
    <row r="137" spans="1:15">
      <c r="A137" s="57" t="s">
        <v>14</v>
      </c>
      <c r="B137">
        <f t="shared" si="33"/>
        <v>10</v>
      </c>
      <c r="D137" s="154"/>
      <c r="E137">
        <v>3</v>
      </c>
      <c r="F137" s="51" t="str">
        <f t="shared" si="32"/>
        <v>B</v>
      </c>
      <c r="G137" s="52" t="str">
        <f t="shared" si="32"/>
        <v>B</v>
      </c>
      <c r="H137" s="52" t="str">
        <f t="shared" si="32"/>
        <v>-</v>
      </c>
      <c r="I137" s="52" t="str">
        <f t="shared" si="32"/>
        <v>A</v>
      </c>
      <c r="J137" s="52" t="str">
        <f t="shared" si="32"/>
        <v>A</v>
      </c>
      <c r="K137" s="52" t="str">
        <f t="shared" si="32"/>
        <v>A</v>
      </c>
      <c r="L137" s="52" t="str">
        <f t="shared" si="32"/>
        <v>A</v>
      </c>
      <c r="M137" s="52" t="str">
        <f t="shared" si="32"/>
        <v>A</v>
      </c>
      <c r="N137" s="52" t="str">
        <f t="shared" si="32"/>
        <v>A</v>
      </c>
      <c r="O137" s="53" t="str">
        <f t="shared" si="32"/>
        <v>A</v>
      </c>
    </row>
    <row r="138" spans="1:15">
      <c r="B138" s="58">
        <f>SUM(B135:B137)</f>
        <v>100</v>
      </c>
      <c r="D138" s="154"/>
      <c r="E138">
        <v>4</v>
      </c>
      <c r="F138" s="51" t="str">
        <f t="shared" si="32"/>
        <v>B</v>
      </c>
      <c r="G138" s="52" t="str">
        <f t="shared" si="32"/>
        <v>B</v>
      </c>
      <c r="H138" s="52" t="str">
        <f t="shared" si="32"/>
        <v>B</v>
      </c>
      <c r="I138" s="52" t="str">
        <f t="shared" si="32"/>
        <v>-</v>
      </c>
      <c r="J138" s="52" t="str">
        <f t="shared" si="32"/>
        <v>A</v>
      </c>
      <c r="K138" s="52" t="str">
        <f t="shared" si="32"/>
        <v>A</v>
      </c>
      <c r="L138" s="52" t="str">
        <f t="shared" si="32"/>
        <v>A</v>
      </c>
      <c r="M138" s="52" t="str">
        <f t="shared" si="32"/>
        <v>A</v>
      </c>
      <c r="N138" s="52" t="str">
        <f t="shared" si="32"/>
        <v>A</v>
      </c>
      <c r="O138" s="53" t="str">
        <f t="shared" si="32"/>
        <v>A</v>
      </c>
    </row>
    <row r="139" spans="1:15">
      <c r="D139" s="154"/>
      <c r="E139">
        <v>5</v>
      </c>
      <c r="F139" s="51" t="str">
        <f t="shared" si="32"/>
        <v>B</v>
      </c>
      <c r="G139" s="52" t="str">
        <f t="shared" si="32"/>
        <v>B</v>
      </c>
      <c r="H139" s="52" t="str">
        <f t="shared" si="32"/>
        <v>B</v>
      </c>
      <c r="I139" s="52" t="str">
        <f t="shared" si="32"/>
        <v>B</v>
      </c>
      <c r="J139" s="52" t="str">
        <f t="shared" si="32"/>
        <v>-</v>
      </c>
      <c r="K139" s="52" t="str">
        <f t="shared" si="32"/>
        <v>A</v>
      </c>
      <c r="L139" s="52" t="str">
        <f t="shared" si="32"/>
        <v>A</v>
      </c>
      <c r="M139" s="52" t="str">
        <f t="shared" si="32"/>
        <v>A</v>
      </c>
      <c r="N139" s="52" t="str">
        <f t="shared" si="32"/>
        <v>A</v>
      </c>
      <c r="O139" s="53" t="str">
        <f t="shared" si="32"/>
        <v>A</v>
      </c>
    </row>
    <row r="140" spans="1:15">
      <c r="D140" s="154"/>
      <c r="E140">
        <v>6</v>
      </c>
      <c r="F140" s="51" t="str">
        <f t="shared" si="32"/>
        <v>B</v>
      </c>
      <c r="G140" s="52" t="str">
        <f t="shared" si="32"/>
        <v>B</v>
      </c>
      <c r="H140" s="52" t="str">
        <f t="shared" si="32"/>
        <v>B</v>
      </c>
      <c r="I140" s="52" t="str">
        <f t="shared" si="32"/>
        <v>B</v>
      </c>
      <c r="J140" s="52" t="str">
        <f t="shared" si="32"/>
        <v>B</v>
      </c>
      <c r="K140" s="52" t="str">
        <f t="shared" si="32"/>
        <v>-</v>
      </c>
      <c r="L140" s="52" t="str">
        <f t="shared" si="32"/>
        <v>A</v>
      </c>
      <c r="M140" s="52" t="str">
        <f t="shared" si="32"/>
        <v>A</v>
      </c>
      <c r="N140" s="52" t="str">
        <f t="shared" si="32"/>
        <v>A</v>
      </c>
      <c r="O140" s="53" t="str">
        <f t="shared" si="32"/>
        <v>A</v>
      </c>
    </row>
    <row r="141" spans="1:15">
      <c r="D141" s="154"/>
      <c r="E141">
        <v>7</v>
      </c>
      <c r="F141" s="51" t="str">
        <f t="shared" si="32"/>
        <v>B</v>
      </c>
      <c r="G141" s="52" t="str">
        <f t="shared" si="32"/>
        <v>B</v>
      </c>
      <c r="H141" s="52" t="str">
        <f t="shared" si="32"/>
        <v>B</v>
      </c>
      <c r="I141" s="52" t="str">
        <f t="shared" si="32"/>
        <v>B</v>
      </c>
      <c r="J141" s="52" t="str">
        <f t="shared" si="32"/>
        <v>B</v>
      </c>
      <c r="K141" s="52" t="str">
        <f t="shared" si="32"/>
        <v>B</v>
      </c>
      <c r="L141" s="52" t="str">
        <f t="shared" si="32"/>
        <v>-</v>
      </c>
      <c r="M141" s="52" t="str">
        <f t="shared" si="32"/>
        <v>A</v>
      </c>
      <c r="N141" s="52" t="str">
        <f t="shared" si="32"/>
        <v>A</v>
      </c>
      <c r="O141" s="53" t="str">
        <f t="shared" si="32"/>
        <v>A</v>
      </c>
    </row>
    <row r="142" spans="1:15">
      <c r="D142" s="154"/>
      <c r="E142">
        <v>8</v>
      </c>
      <c r="F142" s="51" t="str">
        <f t="shared" si="32"/>
        <v>B</v>
      </c>
      <c r="G142" s="52" t="str">
        <f t="shared" si="32"/>
        <v>B</v>
      </c>
      <c r="H142" s="52" t="str">
        <f t="shared" si="32"/>
        <v>B</v>
      </c>
      <c r="I142" s="52" t="str">
        <f t="shared" si="32"/>
        <v>B</v>
      </c>
      <c r="J142" s="52" t="str">
        <f t="shared" si="32"/>
        <v>B</v>
      </c>
      <c r="K142" s="52" t="str">
        <f t="shared" si="32"/>
        <v>B</v>
      </c>
      <c r="L142" s="52" t="str">
        <f t="shared" si="32"/>
        <v>B</v>
      </c>
      <c r="M142" s="52" t="str">
        <f t="shared" si="32"/>
        <v>-</v>
      </c>
      <c r="N142" s="52" t="str">
        <f t="shared" si="32"/>
        <v>A</v>
      </c>
      <c r="O142" s="53" t="str">
        <f t="shared" si="32"/>
        <v>A</v>
      </c>
    </row>
    <row r="143" spans="1:15">
      <c r="D143" s="154"/>
      <c r="E143">
        <v>9</v>
      </c>
      <c r="F143" s="51" t="str">
        <f t="shared" si="32"/>
        <v>B</v>
      </c>
      <c r="G143" s="52" t="str">
        <f t="shared" si="32"/>
        <v>B</v>
      </c>
      <c r="H143" s="52" t="str">
        <f t="shared" si="32"/>
        <v>B</v>
      </c>
      <c r="I143" s="52" t="str">
        <f t="shared" si="32"/>
        <v>B</v>
      </c>
      <c r="J143" s="52" t="str">
        <f t="shared" si="32"/>
        <v>B</v>
      </c>
      <c r="K143" s="52" t="str">
        <f t="shared" si="32"/>
        <v>B</v>
      </c>
      <c r="L143" s="52" t="str">
        <f t="shared" si="32"/>
        <v>B</v>
      </c>
      <c r="M143" s="52" t="str">
        <f t="shared" si="32"/>
        <v>B</v>
      </c>
      <c r="N143" s="52" t="str">
        <f t="shared" si="32"/>
        <v>-</v>
      </c>
      <c r="O143" s="53" t="str">
        <f t="shared" si="32"/>
        <v>A</v>
      </c>
    </row>
    <row r="144" spans="1:15">
      <c r="D144" s="154"/>
      <c r="E144">
        <v>10</v>
      </c>
      <c r="F144" s="54" t="str">
        <f t="shared" si="32"/>
        <v>B</v>
      </c>
      <c r="G144" s="55" t="str">
        <f t="shared" si="32"/>
        <v>B</v>
      </c>
      <c r="H144" s="55" t="str">
        <f t="shared" si="32"/>
        <v>B</v>
      </c>
      <c r="I144" s="55" t="str">
        <f t="shared" si="32"/>
        <v>B</v>
      </c>
      <c r="J144" s="55" t="str">
        <f t="shared" si="32"/>
        <v>B</v>
      </c>
      <c r="K144" s="55" t="str">
        <f t="shared" si="32"/>
        <v>B</v>
      </c>
      <c r="L144" s="55" t="str">
        <f t="shared" si="32"/>
        <v>B</v>
      </c>
      <c r="M144" s="55" t="str">
        <f t="shared" si="32"/>
        <v>B</v>
      </c>
      <c r="N144" s="55" t="str">
        <f t="shared" si="32"/>
        <v>B</v>
      </c>
      <c r="O144" s="56" t="str">
        <f t="shared" si="32"/>
        <v>-</v>
      </c>
    </row>
  </sheetData>
  <mergeCells count="17">
    <mergeCell ref="D3:D6"/>
    <mergeCell ref="F1:I1"/>
    <mergeCell ref="D9:D14"/>
    <mergeCell ref="D27:D36"/>
    <mergeCell ref="D38:D42"/>
    <mergeCell ref="D17:D24"/>
    <mergeCell ref="D135:D144"/>
    <mergeCell ref="D63:D72"/>
    <mergeCell ref="D45:D49"/>
    <mergeCell ref="D111:D114"/>
    <mergeCell ref="D117:D122"/>
    <mergeCell ref="D53:D60"/>
    <mergeCell ref="D74:D78"/>
    <mergeCell ref="D81:D85"/>
    <mergeCell ref="D89:D96"/>
    <mergeCell ref="D99:D108"/>
    <mergeCell ref="D125:D1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Ship Values</vt:lpstr>
      <vt:lpstr>Example</vt:lpstr>
      <vt:lpstr>Master</vt:lpstr>
      <vt:lpstr>2 Dice</vt:lpstr>
      <vt:lpstr>Types</vt:lpstr>
      <vt:lpstr>Odds Tables</vt:lpstr>
      <vt:lpstr>Battle2Weapons</vt:lpstr>
      <vt:lpstr>DICEARRAY</vt:lpstr>
      <vt:lpstr>Ship_Types</vt:lpstr>
      <vt:lpstr>ShipType_Dropdown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</dc:creator>
  <cp:lastModifiedBy>stone</cp:lastModifiedBy>
  <cp:lastPrinted>2013-10-12T16:28:26Z</cp:lastPrinted>
  <dcterms:created xsi:type="dcterms:W3CDTF">2011-10-24T06:46:53Z</dcterms:created>
  <dcterms:modified xsi:type="dcterms:W3CDTF">2014-03-01T09:19:59Z</dcterms:modified>
</cp:coreProperties>
</file>